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<sst xmlns="http://schemas.openxmlformats.org/spreadsheetml/2006/main" count="313" uniqueCount="208">
  <si>
    <t>Банкетное меню</t>
  </si>
  <si>
    <t>Фуршетные закуски на апперетив</t>
  </si>
  <si>
    <t xml:space="preserve">тигровые креветки с сельдереем и маслинами    </t>
  </si>
  <si>
    <t>лосось в кунжуте с муссом филадельфия</t>
  </si>
  <si>
    <t>сыр камомбер с виноградом</t>
  </si>
  <si>
    <t>угорь копченый с огурцом и омлетом</t>
  </si>
  <si>
    <t>гребешки с кум-кватом в имбирном соусе</t>
  </si>
  <si>
    <t>тунец с огурцом и черным кунжутом</t>
  </si>
  <si>
    <t>валованы с лососевой икрой</t>
  </si>
  <si>
    <t>валованы с белужей икрой</t>
  </si>
  <si>
    <t>пармская ветчина с инжиром</t>
  </si>
  <si>
    <t>канапе с ростбифом и корнишонами</t>
  </si>
  <si>
    <t>канапе с копченым лососем</t>
  </si>
  <si>
    <t>канапе овощное</t>
  </si>
  <si>
    <t>канапе фруктовое</t>
  </si>
  <si>
    <t>мини моцарелла с томатами черри и базиликом</t>
  </si>
  <si>
    <t>Холодные закуски</t>
  </si>
  <si>
    <t>ассорти из сыров с орехами и св. ягодами</t>
  </si>
  <si>
    <t>ассорти из свежих ягод</t>
  </si>
  <si>
    <t>ассорти из овощей и свежей зелени</t>
  </si>
  <si>
    <t>ассорти из грибов с маслом и луком</t>
  </si>
  <si>
    <t>ассорти из маслин и оливок</t>
  </si>
  <si>
    <t>ассорти из рыб(масляная,палтус,лосось,угорь)</t>
  </si>
  <si>
    <t>ассорти из мяса(ростбиф,язык,буженина,куриный рулет)</t>
  </si>
  <si>
    <t>карпаччо из говядины с рукколой и пармезаном</t>
  </si>
  <si>
    <t>карпаччо из лосося с рукколой, оливками и пармезаном</t>
  </si>
  <si>
    <t>конверты из цуккини с моцареллой и помидорами</t>
  </si>
  <si>
    <t>завитки из ветчины с сыром</t>
  </si>
  <si>
    <t>заливное из судака</t>
  </si>
  <si>
    <t>террин из куриного филе с фисташками</t>
  </si>
  <si>
    <t>террин из кролика с беконом и кедровым орехом</t>
  </si>
  <si>
    <t>Салаты</t>
  </si>
  <si>
    <t>цезарь с курицей</t>
  </si>
  <si>
    <t>цезарь с креветками</t>
  </si>
  <si>
    <t>из шпината с лососем</t>
  </si>
  <si>
    <t>греческий с сыром фета</t>
  </si>
  <si>
    <t>руккола с утиной грудкой "Магрэ"</t>
  </si>
  <si>
    <t>оливье с ростбифом</t>
  </si>
  <si>
    <t>теплый салат с говядиной</t>
  </si>
  <si>
    <t>теплый салат с лососем и креветками</t>
  </si>
  <si>
    <t>руккола с тигоровыми креветками</t>
  </si>
  <si>
    <t>ассорти из русских разносолов</t>
  </si>
  <si>
    <t>Горячие закуски</t>
  </si>
  <si>
    <t>крустаты с муссом из курицы</t>
  </si>
  <si>
    <t>крустаты с рулетом из куриного филе с черносливом</t>
  </si>
  <si>
    <t>крустаты с муссом из лосося</t>
  </si>
  <si>
    <t>крустаты с утиной грудкой "Магрэ" и дыней</t>
  </si>
  <si>
    <t>гризини с парской ветчиной и луковым мармеладом</t>
  </si>
  <si>
    <t>рибай стейк</t>
  </si>
  <si>
    <t>брошет из тигровых креветок</t>
  </si>
  <si>
    <t>брошет из куриного филе</t>
  </si>
  <si>
    <t>брошет из лосося</t>
  </si>
  <si>
    <t>лосось стейк</t>
  </si>
  <si>
    <t>сибас запеченный</t>
  </si>
  <si>
    <t>дорадо запеченный</t>
  </si>
  <si>
    <t>грибы в сливочном соусе и завернутые в крепп</t>
  </si>
  <si>
    <t>куриное филе в сливосном соусе и завернутое в крепп</t>
  </si>
  <si>
    <t>кесадилья с говядиной</t>
  </si>
  <si>
    <t>кесадилья с куриным филе</t>
  </si>
  <si>
    <t>кесадилия со свининой</t>
  </si>
  <si>
    <t>кесадилья с овощами</t>
  </si>
  <si>
    <t>пирожки с мясом</t>
  </si>
  <si>
    <t>пирожки с капустой</t>
  </si>
  <si>
    <t>Горячие блюда</t>
  </si>
  <si>
    <t>"Пеппер" стейк</t>
  </si>
  <si>
    <t>свиные медальоны с горчичным соусом</t>
  </si>
  <si>
    <t>форель речная запеченая</t>
  </si>
  <si>
    <t>стерлядка на винном пару</t>
  </si>
  <si>
    <t>Горячие блюда на углях</t>
  </si>
  <si>
    <t>Шашлык из свинины</t>
  </si>
  <si>
    <t>шашлык из курицы</t>
  </si>
  <si>
    <t>шашлык из баранины</t>
  </si>
  <si>
    <t>шашлык из телятины</t>
  </si>
  <si>
    <t>шашлык из семги</t>
  </si>
  <si>
    <t>шашлык из осетрины</t>
  </si>
  <si>
    <t>Баран на вертеле</t>
  </si>
  <si>
    <t>Блюда целиком с разделкой поварами при гостях</t>
  </si>
  <si>
    <t>Десерты</t>
  </si>
  <si>
    <t>Фруктовая ваза</t>
  </si>
  <si>
    <t>профитроли с заварным кремом</t>
  </si>
  <si>
    <t>наполеон</t>
  </si>
  <si>
    <t>панакота из экзотических фруктов</t>
  </si>
  <si>
    <t>из шпината с тыквой,грушей и жаренным сыром</t>
  </si>
  <si>
    <t>Гарниры</t>
  </si>
  <si>
    <t>Картофель отварной</t>
  </si>
  <si>
    <t>Овощи гриль</t>
  </si>
  <si>
    <t>Овощи паровые</t>
  </si>
  <si>
    <t>Картофель Огратен</t>
  </si>
  <si>
    <t>рис с овощным рататуем</t>
  </si>
  <si>
    <t>цена руб.</t>
  </si>
  <si>
    <t>Кол-во порц.</t>
  </si>
  <si>
    <t>Наименование</t>
  </si>
  <si>
    <t>Итого:</t>
  </si>
  <si>
    <t>общая цена руб.</t>
  </si>
  <si>
    <t>волжский с копченой осетриной</t>
  </si>
  <si>
    <t>вес на порц. (кг)</t>
  </si>
  <si>
    <t>общий вес (кг)</t>
  </si>
  <si>
    <t>Компот ягодный</t>
  </si>
  <si>
    <t>Компот клубничный</t>
  </si>
  <si>
    <t>Компот вишневый</t>
  </si>
  <si>
    <t>Белое вино</t>
  </si>
  <si>
    <t>Винный соус к баранине</t>
  </si>
  <si>
    <t>Сметанно-чесночный</t>
  </si>
  <si>
    <t>Булочки французские</t>
  </si>
  <si>
    <t>Булочки с солодом и корриандром</t>
  </si>
  <si>
    <t>Картофельное пюре</t>
  </si>
  <si>
    <t>брускетты с моцареллой</t>
  </si>
  <si>
    <t>брускетты с тунцом и соусом цезарь</t>
  </si>
  <si>
    <t>с памской ветчиной и грушей</t>
  </si>
  <si>
    <t>стейк из куриного филе маринованного в кефире</t>
  </si>
  <si>
    <t>Алкогольные напитки</t>
  </si>
  <si>
    <t>Игристые вина</t>
  </si>
  <si>
    <t>Белые вина</t>
  </si>
  <si>
    <t>Красные вина</t>
  </si>
  <si>
    <t>Водка</t>
  </si>
  <si>
    <t xml:space="preserve"> </t>
  </si>
  <si>
    <t>Напитки</t>
  </si>
  <si>
    <t>Соуса в дополнение к блюдам</t>
  </si>
  <si>
    <t>ИТОГО:</t>
  </si>
  <si>
    <t>Фуршет</t>
  </si>
  <si>
    <t>Банкет без учета напитков</t>
  </si>
  <si>
    <t>Безалкогольные напитки</t>
  </si>
  <si>
    <t>Итого банкетное меню</t>
  </si>
  <si>
    <t>Количество персон</t>
  </si>
  <si>
    <t xml:space="preserve">Питание артистов </t>
  </si>
  <si>
    <t>Питание артистов</t>
  </si>
  <si>
    <t>Итого сумма Руб./чел</t>
  </si>
  <si>
    <t>Бон аква</t>
  </si>
  <si>
    <t>тигровые креветки гриль со сладким чили соусом</t>
  </si>
  <si>
    <t>сельдь отварным мини картофелем</t>
  </si>
  <si>
    <t>ассорти из рыб(масляная,лосось с/с,лосось х/к,угорь)</t>
  </si>
  <si>
    <t>заливное из языка</t>
  </si>
  <si>
    <t>пармская ветчина с дыней</t>
  </si>
  <si>
    <t>с языком,грибами,жаренным беконом с микс салатом</t>
  </si>
  <si>
    <t>сельдь под шубой</t>
  </si>
  <si>
    <t>теплый с куриной печенью в сливочном соусе</t>
  </si>
  <si>
    <t>"Боярский" с языком</t>
  </si>
  <si>
    <t>пирожки с картофелем и грибами</t>
  </si>
  <si>
    <t>пирожки с яблоком и корицей</t>
  </si>
  <si>
    <t>пирожки с вишней</t>
  </si>
  <si>
    <t>коктель из морских обитателей в сливочном соусе завернутые в крепп</t>
  </si>
  <si>
    <t>штрудель с лососем и овощами с малиновым соусом</t>
  </si>
  <si>
    <t>мидии киви под сырным соусом</t>
  </si>
  <si>
    <t>цыпленок по-французски в виноградном соусе</t>
  </si>
  <si>
    <t>утиная грудка с вишневым конфитом</t>
  </si>
  <si>
    <t>судак запеченый под сыром</t>
  </si>
  <si>
    <t>тигровые креветки на гриле с соусом манго</t>
  </si>
  <si>
    <t>Поросенок фаршированный свининой, ветчиной и фисташками (минимум 4,0кг)</t>
  </si>
  <si>
    <t>Поросенок фаршированный гречкой, грибами и курагой (минимум 3,0кг)</t>
  </si>
  <si>
    <t>Празднично украшенная осетрина, фаршированная семгой и креветками (минимум 3,5кг)</t>
  </si>
  <si>
    <t>Судак фаршированный семгой (минимум 2,0кг)</t>
  </si>
  <si>
    <t>Лосось в травах (минимум 2.0кг)</t>
  </si>
  <si>
    <t>запеченая индейка с яблоками в глазури из апельсина минимум 7,0кг)</t>
  </si>
  <si>
    <t>Поросенок на вертеле (минимум 1,5кг)</t>
  </si>
  <si>
    <t>шапиньоны гриль</t>
  </si>
  <si>
    <t>рис басмати</t>
  </si>
  <si>
    <t>кетчуп</t>
  </si>
  <si>
    <t>тар-тар</t>
  </si>
  <si>
    <t>аджика</t>
  </si>
  <si>
    <t>ткемали</t>
  </si>
  <si>
    <t>майонез</t>
  </si>
  <si>
    <t>сметана</t>
  </si>
  <si>
    <t xml:space="preserve">хрен </t>
  </si>
  <si>
    <t>горчица</t>
  </si>
  <si>
    <t xml:space="preserve">Перье </t>
  </si>
  <si>
    <t>Феррареле</t>
  </si>
  <si>
    <t>Аква Натия б/г</t>
  </si>
  <si>
    <t>Бон аква б/г</t>
  </si>
  <si>
    <t>Кока кола (фанта;спрайт)</t>
  </si>
  <si>
    <t>Каравай</t>
  </si>
  <si>
    <t>Дополнительно (хлеб)</t>
  </si>
  <si>
    <t xml:space="preserve">Морс клюквенный </t>
  </si>
  <si>
    <t>Напитки нашего производства, чай, кофе, соки и воды</t>
  </si>
  <si>
    <t>Чай черный,зеленый или фруктовый пакетированые</t>
  </si>
  <si>
    <t xml:space="preserve">Самовар </t>
  </si>
  <si>
    <t>вес на порц. (литры)</t>
  </si>
  <si>
    <t>Соки в ассортименте RICE</t>
  </si>
  <si>
    <t>карэ ягненка с соусом розмарин</t>
  </si>
  <si>
    <t>ФИО заказчика___                                                      Контактный телефон__</t>
  </si>
  <si>
    <t xml:space="preserve">______________Дата проведения                                                        _______________Время фуршета                                                                                  _______________Время банкета                                                                              </t>
  </si>
  <si>
    <t>профитроли со спаржей в пармской ветчине с горч.соусом</t>
  </si>
  <si>
    <t>Телячья нога на вертеле (минимум 5кг)</t>
  </si>
  <si>
    <t>Кофе американо или эспрессо</t>
  </si>
  <si>
    <t xml:space="preserve"> Асти Мартини (Италия,белое, сладкое)</t>
  </si>
  <si>
    <t>Ламбруско Эмилия Бьянко ( Италия,белое, п/сладкое)</t>
  </si>
  <si>
    <t>Эмпорио Терре Сичилиане (Италия, сухое)</t>
  </si>
  <si>
    <t>Ундуррада Совиньон Блан (Чили,сухое)</t>
  </si>
  <si>
    <t>Российское  шампанское (Россия) на выбор</t>
  </si>
  <si>
    <t>Эль Пухиль Торо (Испания, полусухое)</t>
  </si>
  <si>
    <t>Ундуррага Каберне Совиньон (Чили,сухое)</t>
  </si>
  <si>
    <t>Белуга (премиум)</t>
  </si>
  <si>
    <t>Дуэт Сек (Испания, розовое, сухое)</t>
  </si>
  <si>
    <t>Финляндия (Оригинал)</t>
  </si>
  <si>
    <t>Русский Стандарт (Оригинал)</t>
  </si>
  <si>
    <t>Стужа Ледяная (Оригинал)</t>
  </si>
  <si>
    <t>Пробковый сбор 400р./1человек</t>
  </si>
  <si>
    <t xml:space="preserve">Итого к оплате </t>
  </si>
  <si>
    <t>Праздничный торт (начинки на выбор после дегустации)</t>
  </si>
  <si>
    <t xml:space="preserve">Лимонад </t>
  </si>
  <si>
    <t>Украшение для торта</t>
  </si>
  <si>
    <t>Зефир 1шт.</t>
  </si>
  <si>
    <t>Кейк-копс 1шт.</t>
  </si>
  <si>
    <t>профитроли с сырным кремом 1шт.</t>
  </si>
  <si>
    <t>безе на палочке 1шт.</t>
  </si>
  <si>
    <t xml:space="preserve">маршмелоу </t>
  </si>
  <si>
    <t>Трайфлы 1шт.</t>
  </si>
  <si>
    <t>Макаруни 1шт.</t>
  </si>
  <si>
    <t>Клубника в шоколаде 1шт.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</si>
</sst>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16"/>
      <name val="Times New Roman"/>
      <family val="1"/>
    </font>
    <font>
      <b/>
      <i/>
      <u val="single"/>
      <sz val="1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14" fillId="0" borderId="27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left" vertical="center" wrapText="1" shrinkToFit="1"/>
    </xf>
    <xf numFmtId="0" fontId="6" fillId="0" borderId="29" xfId="0" applyFont="1" applyFill="1" applyBorder="1" applyAlignment="1">
      <alignment horizontal="left" vertical="center" wrapText="1" shrinkToFit="1"/>
    </xf>
    <xf numFmtId="0" fontId="6" fillId="0" borderId="30" xfId="0" applyFont="1" applyFill="1" applyBorder="1" applyAlignment="1">
      <alignment horizontal="left" vertical="center" wrapText="1" shrinkToFit="1"/>
    </xf>
    <xf numFmtId="0" fontId="6" fillId="0" borderId="31" xfId="0" applyFont="1" applyFill="1" applyBorder="1" applyAlignment="1">
      <alignment horizontal="left" vertical="center" wrapText="1" shrinkToFit="1"/>
    </xf>
    <xf numFmtId="0" fontId="6" fillId="0" borderId="32" xfId="0" applyFont="1" applyFill="1" applyBorder="1" applyAlignment="1">
      <alignment horizontal="left" vertical="center" wrapText="1" shrinkToFit="1"/>
    </xf>
    <xf numFmtId="0" fontId="6" fillId="0" borderId="33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right" vertical="center" wrapText="1" shrinkToFit="1"/>
    </xf>
    <xf numFmtId="0" fontId="9" fillId="0" borderId="35" xfId="0" applyFont="1" applyFill="1" applyBorder="1" applyAlignment="1">
      <alignment horizontal="right" vertical="center" wrapText="1" shrinkToFit="1"/>
    </xf>
    <xf numFmtId="0" fontId="9" fillId="0" borderId="36" xfId="0" applyFont="1" applyFill="1" applyBorder="1" applyAlignment="1">
      <alignment horizontal="right" vertical="center" wrapText="1" shrinkToFit="1"/>
    </xf>
    <xf numFmtId="0" fontId="6" fillId="0" borderId="37" xfId="0" applyFont="1" applyFill="1" applyBorder="1" applyAlignment="1">
      <alignment horizontal="left" vertical="center" wrapText="1" shrinkToFit="1"/>
    </xf>
    <xf numFmtId="0" fontId="6" fillId="0" borderId="38" xfId="0" applyFont="1" applyFill="1" applyBorder="1" applyAlignment="1">
      <alignment horizontal="left" vertical="center" wrapText="1" shrinkToFit="1"/>
    </xf>
    <xf numFmtId="0" fontId="6" fillId="0" borderId="39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40" xfId="0" applyFont="1" applyFill="1" applyBorder="1" applyAlignment="1">
      <alignment horizontal="left" vertical="center" wrapText="1" shrinkToFit="1"/>
    </xf>
    <xf numFmtId="0" fontId="6" fillId="0" borderId="41" xfId="0" applyFont="1" applyFill="1" applyBorder="1" applyAlignment="1">
      <alignment horizontal="left" vertical="center" wrapText="1" shrinkToFit="1"/>
    </xf>
    <xf numFmtId="0" fontId="6" fillId="0" borderId="42" xfId="0" applyFont="1" applyFill="1" applyBorder="1" applyAlignment="1">
      <alignment horizontal="left" vertical="center" wrapText="1" shrinkToFit="1"/>
    </xf>
    <xf numFmtId="0" fontId="10" fillId="0" borderId="34" xfId="0" applyFont="1" applyFill="1" applyBorder="1" applyAlignment="1">
      <alignment horizontal="center" vertical="center" wrapText="1" shrinkToFit="1"/>
    </xf>
    <xf numFmtId="0" fontId="10" fillId="0" borderId="35" xfId="0" applyFont="1" applyFill="1" applyBorder="1" applyAlignment="1">
      <alignment horizontal="center" vertical="center" wrapText="1" shrinkToFit="1"/>
    </xf>
    <xf numFmtId="0" fontId="10" fillId="0" borderId="36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33" xfId="0" applyFont="1" applyFill="1" applyBorder="1" applyAlignment="1">
      <alignment horizontal="center" vertical="center" wrapText="1" shrinkToFit="1"/>
    </xf>
    <xf numFmtId="0" fontId="6" fillId="0" borderId="43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44" xfId="0" applyFont="1" applyFill="1" applyBorder="1" applyAlignment="1">
      <alignment horizontal="right" vertical="center" wrapText="1" shrinkToFit="1"/>
    </xf>
    <xf numFmtId="0" fontId="9" fillId="0" borderId="45" xfId="0" applyFont="1" applyFill="1" applyBorder="1" applyAlignment="1">
      <alignment horizontal="right" vertical="center" wrapText="1" shrinkToFit="1"/>
    </xf>
    <xf numFmtId="0" fontId="9" fillId="0" borderId="46" xfId="0" applyFont="1" applyFill="1" applyBorder="1" applyAlignment="1">
      <alignment horizontal="right" vertical="center" wrapText="1" shrinkToFit="1"/>
    </xf>
    <xf numFmtId="0" fontId="6" fillId="0" borderId="47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vertical="center" wrapText="1" shrinkToFit="1"/>
    </xf>
    <xf numFmtId="0" fontId="12" fillId="0" borderId="44" xfId="0" applyFont="1" applyFill="1" applyBorder="1" applyAlignment="1">
      <alignment horizontal="center" vertical="center" wrapText="1" shrinkToFit="1"/>
    </xf>
    <xf numFmtId="0" fontId="12" fillId="0" borderId="45" xfId="0" applyFont="1" applyFill="1" applyBorder="1" applyAlignment="1">
      <alignment horizontal="center" vertical="center" wrapText="1" shrinkToFit="1"/>
    </xf>
    <xf numFmtId="0" fontId="12" fillId="0" borderId="48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49" xfId="0" applyFont="1" applyFill="1" applyBorder="1" applyAlignment="1">
      <alignment horizontal="left" vertical="center" wrapText="1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13" fillId="0" borderId="34" xfId="0" applyFont="1" applyFill="1" applyBorder="1" applyAlignment="1">
      <alignment horizontal="center" vertical="center" wrapText="1" shrinkToFit="1"/>
    </xf>
    <xf numFmtId="0" fontId="13" fillId="0" borderId="35" xfId="0" applyFont="1" applyFill="1" applyBorder="1" applyAlignment="1">
      <alignment horizontal="center" vertical="center" wrapText="1" shrinkToFit="1"/>
    </xf>
    <xf numFmtId="0" fontId="13" fillId="0" borderId="36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left" vertical="center" wrapText="1" shrinkToFit="1"/>
    </xf>
    <xf numFmtId="0" fontId="13" fillId="0" borderId="51" xfId="0" applyFont="1" applyFill="1" applyBorder="1" applyAlignment="1">
      <alignment horizontal="center" vertical="center" wrapText="1" shrinkToFit="1"/>
    </xf>
    <xf numFmtId="0" fontId="13" fillId="0" borderId="52" xfId="0" applyFont="1" applyFill="1" applyBorder="1" applyAlignment="1">
      <alignment horizontal="center" vertical="center" wrapText="1" shrinkToFit="1"/>
    </xf>
    <xf numFmtId="0" fontId="6" fillId="0" borderId="53" xfId="0" applyFont="1" applyFill="1" applyBorder="1" applyAlignment="1">
      <alignment horizontal="left" vertical="center" wrapText="1" shrinkToFit="1"/>
    </xf>
    <xf numFmtId="0" fontId="6" fillId="0" borderId="51" xfId="0" applyFont="1" applyFill="1" applyBorder="1" applyAlignment="1">
      <alignment horizontal="left" vertical="center" wrapText="1" shrinkToFit="1"/>
    </xf>
    <xf numFmtId="0" fontId="11" fillId="0" borderId="34" xfId="0" applyFont="1" applyFill="1" applyBorder="1" applyAlignment="1">
      <alignment horizontal="center" vertical="center" wrapText="1" shrinkToFit="1"/>
    </xf>
    <xf numFmtId="0" fontId="11" fillId="0" borderId="35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center" vertical="center" wrapText="1" shrinkToFit="1"/>
    </xf>
    <xf numFmtId="0" fontId="9" fillId="0" borderId="53" xfId="0" applyFont="1" applyFill="1" applyBorder="1" applyAlignment="1">
      <alignment horizontal="center" vertical="center" wrapText="1" shrinkToFit="1"/>
    </xf>
    <xf numFmtId="0" fontId="9" fillId="0" borderId="51" xfId="0" applyFont="1" applyFill="1" applyBorder="1" applyAlignment="1">
      <alignment horizontal="center" vertical="center" wrapText="1" shrinkToFit="1"/>
    </xf>
    <xf numFmtId="0" fontId="9" fillId="0" borderId="52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12" fillId="0" borderId="46" xfId="0" applyFont="1" applyFill="1" applyBorder="1" applyAlignment="1">
      <alignment horizontal="center" vertical="center" wrapText="1" shrinkToFit="1"/>
    </xf>
    <xf numFmtId="0" fontId="7" fillId="0" borderId="47" xfId="0" applyFont="1" applyFill="1" applyBorder="1" applyAlignment="1">
      <alignment horizontal="left" vertical="center" wrapText="1" shrinkToFit="1"/>
    </xf>
    <xf numFmtId="0" fontId="7" fillId="0" borderId="19" xfId="0" applyFont="1" applyFill="1" applyBorder="1" applyAlignment="1">
      <alignment horizontal="left" vertical="center" wrapText="1" shrinkToFit="1"/>
    </xf>
    <xf numFmtId="0" fontId="7" fillId="0" borderId="19" xfId="0" applyFont="1" applyFill="1" applyBorder="1" applyAlignment="1">
      <alignment horizontal="right" vertical="center" wrapText="1" shrinkToFit="1"/>
    </xf>
    <xf numFmtId="0" fontId="7" fillId="0" borderId="25" xfId="0" applyFont="1" applyFill="1" applyBorder="1" applyAlignment="1">
      <alignment horizontal="right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center" vertical="center" wrapText="1" shrinkToFit="1"/>
    </xf>
    <xf numFmtId="0" fontId="9" fillId="0" borderId="36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left" vertical="center" wrapText="1" shrinkToFit="1"/>
    </xf>
    <xf numFmtId="0" fontId="15" fillId="0" borderId="32" xfId="0" applyFont="1" applyFill="1" applyBorder="1" applyAlignment="1">
      <alignment horizontal="left" vertical="center" wrapText="1" shrinkToFit="1"/>
    </xf>
    <xf numFmtId="0" fontId="15" fillId="0" borderId="33" xfId="0" applyFont="1" applyFill="1" applyBorder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tabSelected="1" zoomScalePageLayoutView="0" workbookViewId="0" topLeftCell="A1">
      <selection activeCell="O228" sqref="O228"/>
    </sheetView>
  </sheetViews>
  <sheetFormatPr defaultColWidth="9.140625" defaultRowHeight="15"/>
  <cols>
    <col min="1" max="5" width="9.140625" style="7" customWidth="1"/>
    <col min="6" max="6" width="13.421875" style="7" customWidth="1"/>
    <col min="7" max="7" width="14.140625" style="7" customWidth="1"/>
    <col min="8" max="8" width="13.421875" style="7" customWidth="1"/>
    <col min="9" max="9" width="12.57421875" style="7" customWidth="1"/>
    <col min="10" max="10" width="12.421875" style="7" customWidth="1"/>
    <col min="11" max="11" width="12.57421875" style="7" customWidth="1"/>
    <col min="12" max="16384" width="9.140625" style="7" customWidth="1"/>
  </cols>
  <sheetData>
    <row r="1" spans="1:11" ht="47.25" customHeight="1">
      <c r="A1" s="85" t="s">
        <v>178</v>
      </c>
      <c r="B1" s="86"/>
      <c r="C1" s="86"/>
      <c r="D1" s="86"/>
      <c r="E1" s="86"/>
      <c r="F1" s="86"/>
      <c r="G1" s="87" t="s">
        <v>179</v>
      </c>
      <c r="H1" s="87"/>
      <c r="I1" s="87"/>
      <c r="J1" s="87"/>
      <c r="K1" s="88"/>
    </row>
    <row r="2" spans="1:11" ht="18.75">
      <c r="A2" s="36" t="s">
        <v>123</v>
      </c>
      <c r="B2" s="36"/>
      <c r="C2" s="36"/>
      <c r="D2" s="36"/>
      <c r="E2" s="36"/>
      <c r="F2" s="36"/>
      <c r="G2" s="89"/>
      <c r="H2" s="89"/>
      <c r="I2" s="89"/>
      <c r="J2" s="89"/>
      <c r="K2" s="89"/>
    </row>
    <row r="3" spans="1:11" s="8" customFormat="1" ht="21" customHeight="1" thickBot="1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1" s="10" customFormat="1" ht="32.25" thickBot="1">
      <c r="A4" s="47" t="s">
        <v>91</v>
      </c>
      <c r="B4" s="48"/>
      <c r="C4" s="48"/>
      <c r="D4" s="48"/>
      <c r="E4" s="48"/>
      <c r="F4" s="49"/>
      <c r="G4" s="9" t="s">
        <v>95</v>
      </c>
      <c r="H4" s="9" t="s">
        <v>89</v>
      </c>
      <c r="I4" s="9" t="s">
        <v>90</v>
      </c>
      <c r="J4" s="9" t="s">
        <v>96</v>
      </c>
      <c r="K4" s="9" t="s">
        <v>93</v>
      </c>
    </row>
    <row r="5" spans="1:11" ht="15.75">
      <c r="A5" s="32" t="s">
        <v>78</v>
      </c>
      <c r="B5" s="33"/>
      <c r="C5" s="33"/>
      <c r="D5" s="33"/>
      <c r="E5" s="33"/>
      <c r="F5" s="34"/>
      <c r="G5" s="2">
        <v>1</v>
      </c>
      <c r="H5" s="1">
        <v>1000</v>
      </c>
      <c r="I5" s="3">
        <v>0</v>
      </c>
      <c r="J5" s="3">
        <f>I5*G5</f>
        <v>0</v>
      </c>
      <c r="K5" s="4">
        <f>I5*H5</f>
        <v>0</v>
      </c>
    </row>
    <row r="6" spans="1:11" ht="15.75">
      <c r="A6" s="35" t="s">
        <v>79</v>
      </c>
      <c r="B6" s="35"/>
      <c r="C6" s="35"/>
      <c r="D6" s="35"/>
      <c r="E6" s="35"/>
      <c r="F6" s="35"/>
      <c r="G6" s="2">
        <v>1</v>
      </c>
      <c r="H6" s="2">
        <v>900</v>
      </c>
      <c r="I6" s="3">
        <v>0</v>
      </c>
      <c r="J6" s="3">
        <f>I6*G6</f>
        <v>0</v>
      </c>
      <c r="K6" s="4">
        <f>I6*H6</f>
        <v>0</v>
      </c>
    </row>
    <row r="7" spans="1:11" ht="15.75">
      <c r="A7" s="35" t="s">
        <v>2</v>
      </c>
      <c r="B7" s="35"/>
      <c r="C7" s="35"/>
      <c r="D7" s="35"/>
      <c r="E7" s="35"/>
      <c r="F7" s="35"/>
      <c r="G7" s="2">
        <v>0.05</v>
      </c>
      <c r="H7" s="2">
        <v>180</v>
      </c>
      <c r="I7" s="3">
        <v>0</v>
      </c>
      <c r="J7" s="11">
        <f>G7*I7</f>
        <v>0</v>
      </c>
      <c r="K7" s="12">
        <f>H7*I7</f>
        <v>0</v>
      </c>
    </row>
    <row r="8" spans="1:11" ht="15.75">
      <c r="A8" s="35" t="s">
        <v>10</v>
      </c>
      <c r="B8" s="35"/>
      <c r="C8" s="35"/>
      <c r="D8" s="35"/>
      <c r="E8" s="35"/>
      <c r="F8" s="35"/>
      <c r="G8" s="2">
        <v>0.05</v>
      </c>
      <c r="H8" s="2">
        <v>125</v>
      </c>
      <c r="I8" s="3">
        <v>0</v>
      </c>
      <c r="J8" s="3">
        <f aca="true" t="shared" si="0" ref="J8:J31">I8*G8</f>
        <v>0</v>
      </c>
      <c r="K8" s="4">
        <f aca="true" t="shared" si="1" ref="K8:K31">I8*H8</f>
        <v>0</v>
      </c>
    </row>
    <row r="9" spans="1:11" ht="15.75">
      <c r="A9" s="32" t="s">
        <v>3</v>
      </c>
      <c r="B9" s="33"/>
      <c r="C9" s="33"/>
      <c r="D9" s="33"/>
      <c r="E9" s="33"/>
      <c r="F9" s="34"/>
      <c r="G9" s="2">
        <v>0.05</v>
      </c>
      <c r="H9" s="1">
        <v>150</v>
      </c>
      <c r="I9" s="3">
        <v>0</v>
      </c>
      <c r="J9" s="3">
        <f t="shared" si="0"/>
        <v>0</v>
      </c>
      <c r="K9" s="4">
        <f t="shared" si="1"/>
        <v>0</v>
      </c>
    </row>
    <row r="10" spans="1:11" ht="15.75">
      <c r="A10" s="32" t="s">
        <v>4</v>
      </c>
      <c r="B10" s="33"/>
      <c r="C10" s="33"/>
      <c r="D10" s="33"/>
      <c r="E10" s="33"/>
      <c r="F10" s="34"/>
      <c r="G10" s="2">
        <v>0.05</v>
      </c>
      <c r="H10" s="1">
        <v>140</v>
      </c>
      <c r="I10" s="3">
        <v>0</v>
      </c>
      <c r="J10" s="3">
        <f t="shared" si="0"/>
        <v>0</v>
      </c>
      <c r="K10" s="4">
        <f t="shared" si="1"/>
        <v>0</v>
      </c>
    </row>
    <row r="11" spans="1:11" ht="15.75">
      <c r="A11" s="32" t="s">
        <v>106</v>
      </c>
      <c r="B11" s="33"/>
      <c r="C11" s="33"/>
      <c r="D11" s="33"/>
      <c r="E11" s="33"/>
      <c r="F11" s="34"/>
      <c r="G11" s="2">
        <v>0.05</v>
      </c>
      <c r="H11" s="1">
        <v>120</v>
      </c>
      <c r="I11" s="3">
        <v>0</v>
      </c>
      <c r="J11" s="3">
        <f t="shared" si="0"/>
        <v>0</v>
      </c>
      <c r="K11" s="4">
        <f t="shared" si="1"/>
        <v>0</v>
      </c>
    </row>
    <row r="12" spans="1:11" ht="15.75">
      <c r="A12" s="32" t="s">
        <v>107</v>
      </c>
      <c r="B12" s="33"/>
      <c r="C12" s="33"/>
      <c r="D12" s="33"/>
      <c r="E12" s="33"/>
      <c r="F12" s="34"/>
      <c r="G12" s="2">
        <v>0.05</v>
      </c>
      <c r="H12" s="1">
        <v>200</v>
      </c>
      <c r="I12" s="3">
        <v>0</v>
      </c>
      <c r="J12" s="3">
        <f t="shared" si="0"/>
        <v>0</v>
      </c>
      <c r="K12" s="4">
        <f t="shared" si="1"/>
        <v>0</v>
      </c>
    </row>
    <row r="13" spans="1:11" ht="15.75">
      <c r="A13" s="32" t="s">
        <v>5</v>
      </c>
      <c r="B13" s="33"/>
      <c r="C13" s="33"/>
      <c r="D13" s="33"/>
      <c r="E13" s="33"/>
      <c r="F13" s="34"/>
      <c r="G13" s="2">
        <v>0.05</v>
      </c>
      <c r="H13" s="1">
        <v>200</v>
      </c>
      <c r="I13" s="3">
        <v>0</v>
      </c>
      <c r="J13" s="3">
        <f t="shared" si="0"/>
        <v>0</v>
      </c>
      <c r="K13" s="4">
        <f t="shared" si="1"/>
        <v>0</v>
      </c>
    </row>
    <row r="14" spans="1:11" ht="15.75">
      <c r="A14" s="32" t="s">
        <v>6</v>
      </c>
      <c r="B14" s="33"/>
      <c r="C14" s="33"/>
      <c r="D14" s="33"/>
      <c r="E14" s="33"/>
      <c r="F14" s="34"/>
      <c r="G14" s="2">
        <v>0.05</v>
      </c>
      <c r="H14" s="1">
        <v>200</v>
      </c>
      <c r="I14" s="3">
        <v>0</v>
      </c>
      <c r="J14" s="3">
        <f t="shared" si="0"/>
        <v>0</v>
      </c>
      <c r="K14" s="4">
        <f t="shared" si="1"/>
        <v>0</v>
      </c>
    </row>
    <row r="15" spans="1:11" ht="15.75">
      <c r="A15" s="32" t="s">
        <v>7</v>
      </c>
      <c r="B15" s="33"/>
      <c r="C15" s="33"/>
      <c r="D15" s="33"/>
      <c r="E15" s="33"/>
      <c r="F15" s="34"/>
      <c r="G15" s="2">
        <v>0.05</v>
      </c>
      <c r="H15" s="1">
        <v>180</v>
      </c>
      <c r="I15" s="3">
        <v>0</v>
      </c>
      <c r="J15" s="3">
        <f t="shared" si="0"/>
        <v>0</v>
      </c>
      <c r="K15" s="4">
        <f t="shared" si="1"/>
        <v>0</v>
      </c>
    </row>
    <row r="16" spans="1:11" ht="15.75">
      <c r="A16" s="32" t="s">
        <v>180</v>
      </c>
      <c r="B16" s="33"/>
      <c r="C16" s="33"/>
      <c r="D16" s="33"/>
      <c r="E16" s="33"/>
      <c r="F16" s="34"/>
      <c r="G16" s="2">
        <v>0.05</v>
      </c>
      <c r="H16" s="1">
        <v>340</v>
      </c>
      <c r="I16" s="3">
        <v>0</v>
      </c>
      <c r="J16" s="3">
        <f t="shared" si="0"/>
        <v>0</v>
      </c>
      <c r="K16" s="4">
        <f t="shared" si="1"/>
        <v>0</v>
      </c>
    </row>
    <row r="17" spans="1:11" ht="15.75">
      <c r="A17" s="32" t="s">
        <v>11</v>
      </c>
      <c r="B17" s="33"/>
      <c r="C17" s="33"/>
      <c r="D17" s="33"/>
      <c r="E17" s="33"/>
      <c r="F17" s="34"/>
      <c r="G17" s="2">
        <v>0.05</v>
      </c>
      <c r="H17" s="1">
        <v>220</v>
      </c>
      <c r="I17" s="3">
        <v>0</v>
      </c>
      <c r="J17" s="3">
        <f t="shared" si="0"/>
        <v>0</v>
      </c>
      <c r="K17" s="4">
        <f t="shared" si="1"/>
        <v>0</v>
      </c>
    </row>
    <row r="18" spans="1:11" ht="15.75">
      <c r="A18" s="32" t="s">
        <v>12</v>
      </c>
      <c r="B18" s="33"/>
      <c r="C18" s="33"/>
      <c r="D18" s="33"/>
      <c r="E18" s="33"/>
      <c r="F18" s="34"/>
      <c r="G18" s="2">
        <v>0.05</v>
      </c>
      <c r="H18" s="1">
        <v>180</v>
      </c>
      <c r="I18" s="3">
        <v>0</v>
      </c>
      <c r="J18" s="3">
        <f t="shared" si="0"/>
        <v>0</v>
      </c>
      <c r="K18" s="4">
        <f t="shared" si="1"/>
        <v>0</v>
      </c>
    </row>
    <row r="19" spans="1:11" ht="15.75">
      <c r="A19" s="32" t="s">
        <v>13</v>
      </c>
      <c r="B19" s="33"/>
      <c r="C19" s="33"/>
      <c r="D19" s="33"/>
      <c r="E19" s="33"/>
      <c r="F19" s="34"/>
      <c r="G19" s="2">
        <v>0.05</v>
      </c>
      <c r="H19" s="1">
        <v>70</v>
      </c>
      <c r="I19" s="3">
        <v>0</v>
      </c>
      <c r="J19" s="3">
        <f t="shared" si="0"/>
        <v>0</v>
      </c>
      <c r="K19" s="4">
        <f t="shared" si="1"/>
        <v>0</v>
      </c>
    </row>
    <row r="20" spans="1:11" ht="15.75">
      <c r="A20" s="40" t="s">
        <v>14</v>
      </c>
      <c r="B20" s="41"/>
      <c r="C20" s="41"/>
      <c r="D20" s="41"/>
      <c r="E20" s="41"/>
      <c r="F20" s="42"/>
      <c r="G20" s="2">
        <v>0.05</v>
      </c>
      <c r="H20" s="5">
        <v>70</v>
      </c>
      <c r="I20" s="3">
        <v>0</v>
      </c>
      <c r="J20" s="3">
        <f t="shared" si="0"/>
        <v>0</v>
      </c>
      <c r="K20" s="4">
        <f t="shared" si="1"/>
        <v>0</v>
      </c>
    </row>
    <row r="21" spans="1:11" ht="15.75">
      <c r="A21" s="53" t="s">
        <v>15</v>
      </c>
      <c r="B21" s="35"/>
      <c r="C21" s="35"/>
      <c r="D21" s="35"/>
      <c r="E21" s="35"/>
      <c r="F21" s="35"/>
      <c r="G21" s="2">
        <v>0.05</v>
      </c>
      <c r="H21" s="1">
        <v>100</v>
      </c>
      <c r="I21" s="3">
        <v>0</v>
      </c>
      <c r="J21" s="3">
        <f t="shared" si="0"/>
        <v>0</v>
      </c>
      <c r="K21" s="4">
        <f t="shared" si="1"/>
        <v>0</v>
      </c>
    </row>
    <row r="22" spans="1:11" ht="15.75">
      <c r="A22" s="53" t="s">
        <v>8</v>
      </c>
      <c r="B22" s="35"/>
      <c r="C22" s="35"/>
      <c r="D22" s="35"/>
      <c r="E22" s="35"/>
      <c r="F22" s="35"/>
      <c r="G22" s="2">
        <v>0.05</v>
      </c>
      <c r="H22" s="1">
        <v>510</v>
      </c>
      <c r="I22" s="3">
        <v>0</v>
      </c>
      <c r="J22" s="3">
        <f t="shared" si="0"/>
        <v>0</v>
      </c>
      <c r="K22" s="4">
        <f t="shared" si="1"/>
        <v>0</v>
      </c>
    </row>
    <row r="23" spans="1:11" ht="15.75">
      <c r="A23" s="53" t="s">
        <v>9</v>
      </c>
      <c r="B23" s="35"/>
      <c r="C23" s="35"/>
      <c r="D23" s="35"/>
      <c r="E23" s="35"/>
      <c r="F23" s="35"/>
      <c r="G23" s="2">
        <v>0.05</v>
      </c>
      <c r="H23" s="1">
        <v>3500</v>
      </c>
      <c r="I23" s="3">
        <v>0</v>
      </c>
      <c r="J23" s="3">
        <f t="shared" si="0"/>
        <v>0</v>
      </c>
      <c r="K23" s="4">
        <f t="shared" si="1"/>
        <v>0</v>
      </c>
    </row>
    <row r="24" spans="1:11" ht="15.75">
      <c r="A24" s="53" t="s">
        <v>43</v>
      </c>
      <c r="B24" s="35"/>
      <c r="C24" s="35"/>
      <c r="D24" s="35"/>
      <c r="E24" s="35"/>
      <c r="F24" s="35"/>
      <c r="G24" s="2">
        <v>0.05</v>
      </c>
      <c r="H24" s="1">
        <v>160</v>
      </c>
      <c r="I24" s="3">
        <v>0</v>
      </c>
      <c r="J24" s="3">
        <f t="shared" si="0"/>
        <v>0</v>
      </c>
      <c r="K24" s="4">
        <f t="shared" si="1"/>
        <v>0</v>
      </c>
    </row>
    <row r="25" spans="1:11" ht="15.75">
      <c r="A25" s="53" t="s">
        <v>44</v>
      </c>
      <c r="B25" s="35"/>
      <c r="C25" s="35"/>
      <c r="D25" s="35"/>
      <c r="E25" s="35"/>
      <c r="F25" s="35"/>
      <c r="G25" s="2">
        <v>0.05</v>
      </c>
      <c r="H25" s="1">
        <v>150</v>
      </c>
      <c r="I25" s="3">
        <v>0</v>
      </c>
      <c r="J25" s="3">
        <f t="shared" si="0"/>
        <v>0</v>
      </c>
      <c r="K25" s="4">
        <f t="shared" si="1"/>
        <v>0</v>
      </c>
    </row>
    <row r="26" spans="1:11" ht="15.75">
      <c r="A26" s="53" t="s">
        <v>45</v>
      </c>
      <c r="B26" s="35"/>
      <c r="C26" s="35"/>
      <c r="D26" s="35"/>
      <c r="E26" s="35"/>
      <c r="F26" s="35"/>
      <c r="G26" s="2">
        <v>0.05</v>
      </c>
      <c r="H26" s="1">
        <v>170</v>
      </c>
      <c r="I26" s="3">
        <v>0</v>
      </c>
      <c r="J26" s="3">
        <f t="shared" si="0"/>
        <v>0</v>
      </c>
      <c r="K26" s="4">
        <f t="shared" si="1"/>
        <v>0</v>
      </c>
    </row>
    <row r="27" spans="1:11" ht="15.75">
      <c r="A27" s="53" t="s">
        <v>46</v>
      </c>
      <c r="B27" s="35"/>
      <c r="C27" s="35"/>
      <c r="D27" s="35"/>
      <c r="E27" s="35"/>
      <c r="F27" s="35"/>
      <c r="G27" s="2">
        <v>0.05</v>
      </c>
      <c r="H27" s="1">
        <v>170</v>
      </c>
      <c r="I27" s="3">
        <v>0</v>
      </c>
      <c r="J27" s="3">
        <f t="shared" si="0"/>
        <v>0</v>
      </c>
      <c r="K27" s="4">
        <f t="shared" si="1"/>
        <v>0</v>
      </c>
    </row>
    <row r="28" spans="1:11" ht="15.75">
      <c r="A28" s="82" t="s">
        <v>47</v>
      </c>
      <c r="B28" s="83"/>
      <c r="C28" s="83"/>
      <c r="D28" s="83"/>
      <c r="E28" s="83"/>
      <c r="F28" s="83"/>
      <c r="G28" s="13">
        <v>0.05</v>
      </c>
      <c r="H28" s="5">
        <v>170</v>
      </c>
      <c r="I28" s="14">
        <v>0</v>
      </c>
      <c r="J28" s="3">
        <f t="shared" si="0"/>
        <v>0</v>
      </c>
      <c r="K28" s="4">
        <f t="shared" si="1"/>
        <v>0</v>
      </c>
    </row>
    <row r="29" spans="1:11" ht="15.75">
      <c r="A29" s="32" t="s">
        <v>171</v>
      </c>
      <c r="B29" s="33"/>
      <c r="C29" s="33"/>
      <c r="D29" s="33"/>
      <c r="E29" s="33"/>
      <c r="F29" s="34"/>
      <c r="G29" s="2">
        <v>1</v>
      </c>
      <c r="H29" s="1">
        <v>350</v>
      </c>
      <c r="I29" s="3">
        <v>0</v>
      </c>
      <c r="J29" s="3">
        <f t="shared" si="0"/>
        <v>0</v>
      </c>
      <c r="K29" s="4">
        <f t="shared" si="1"/>
        <v>0</v>
      </c>
    </row>
    <row r="30" spans="1:11" ht="15.75">
      <c r="A30" s="32" t="s">
        <v>97</v>
      </c>
      <c r="B30" s="33"/>
      <c r="C30" s="33"/>
      <c r="D30" s="33"/>
      <c r="E30" s="33"/>
      <c r="F30" s="34"/>
      <c r="G30" s="2">
        <v>1</v>
      </c>
      <c r="H30" s="1">
        <v>350</v>
      </c>
      <c r="I30" s="3">
        <v>0</v>
      </c>
      <c r="J30" s="3">
        <f t="shared" si="0"/>
        <v>0</v>
      </c>
      <c r="K30" s="4">
        <f t="shared" si="1"/>
        <v>0</v>
      </c>
    </row>
    <row r="31" spans="1:11" ht="15.75">
      <c r="A31" s="32" t="s">
        <v>98</v>
      </c>
      <c r="B31" s="33"/>
      <c r="C31" s="33"/>
      <c r="D31" s="33"/>
      <c r="E31" s="33"/>
      <c r="F31" s="34"/>
      <c r="G31" s="2">
        <v>1</v>
      </c>
      <c r="H31" s="1">
        <v>350</v>
      </c>
      <c r="I31" s="3">
        <v>0</v>
      </c>
      <c r="J31" s="3">
        <f t="shared" si="0"/>
        <v>0</v>
      </c>
      <c r="K31" s="4">
        <f t="shared" si="1"/>
        <v>0</v>
      </c>
    </row>
    <row r="32" spans="1:11" ht="15.75">
      <c r="A32" s="32" t="s">
        <v>198</v>
      </c>
      <c r="B32" s="33"/>
      <c r="C32" s="33"/>
      <c r="D32" s="33"/>
      <c r="E32" s="33"/>
      <c r="F32" s="34"/>
      <c r="G32" s="2">
        <v>1</v>
      </c>
      <c r="H32" s="1">
        <v>350</v>
      </c>
      <c r="I32" s="3">
        <v>0</v>
      </c>
      <c r="J32" s="3">
        <f>I32*G32</f>
        <v>0</v>
      </c>
      <c r="K32" s="4">
        <f>I32*H32</f>
        <v>0</v>
      </c>
    </row>
    <row r="33" spans="1:11" ht="15.75">
      <c r="A33" s="32" t="s">
        <v>99</v>
      </c>
      <c r="B33" s="33"/>
      <c r="C33" s="33"/>
      <c r="D33" s="33"/>
      <c r="E33" s="33"/>
      <c r="F33" s="34"/>
      <c r="G33" s="2">
        <v>1</v>
      </c>
      <c r="H33" s="1">
        <v>350</v>
      </c>
      <c r="I33" s="3">
        <v>0</v>
      </c>
      <c r="J33" s="3">
        <f aca="true" t="shared" si="2" ref="J33:J40">I33*G33</f>
        <v>0</v>
      </c>
      <c r="K33" s="4">
        <f aca="true" t="shared" si="3" ref="K33:K40">I33*H33</f>
        <v>0</v>
      </c>
    </row>
    <row r="34" spans="1:11" ht="15.75">
      <c r="A34" s="32" t="s">
        <v>176</v>
      </c>
      <c r="B34" s="33"/>
      <c r="C34" s="33"/>
      <c r="D34" s="33"/>
      <c r="E34" s="33"/>
      <c r="F34" s="34"/>
      <c r="G34" s="2">
        <v>1</v>
      </c>
      <c r="H34" s="1">
        <v>300</v>
      </c>
      <c r="I34" s="3">
        <v>0</v>
      </c>
      <c r="J34" s="3">
        <f t="shared" si="2"/>
        <v>0</v>
      </c>
      <c r="K34" s="4">
        <f t="shared" si="3"/>
        <v>0</v>
      </c>
    </row>
    <row r="35" spans="1:11" ht="15.75">
      <c r="A35" s="32" t="s">
        <v>164</v>
      </c>
      <c r="B35" s="33"/>
      <c r="C35" s="33"/>
      <c r="D35" s="33"/>
      <c r="E35" s="33"/>
      <c r="F35" s="34"/>
      <c r="G35" s="2">
        <v>0.33</v>
      </c>
      <c r="H35" s="1">
        <v>180</v>
      </c>
      <c r="I35" s="3">
        <v>0</v>
      </c>
      <c r="J35" s="3">
        <f t="shared" si="2"/>
        <v>0</v>
      </c>
      <c r="K35" s="4">
        <f t="shared" si="3"/>
        <v>0</v>
      </c>
    </row>
    <row r="36" spans="1:11" ht="15.75">
      <c r="A36" s="32" t="s">
        <v>165</v>
      </c>
      <c r="B36" s="33"/>
      <c r="C36" s="33"/>
      <c r="D36" s="33"/>
      <c r="E36" s="33"/>
      <c r="F36" s="34"/>
      <c r="G36" s="2">
        <v>0.33</v>
      </c>
      <c r="H36" s="1">
        <v>180</v>
      </c>
      <c r="I36" s="3">
        <v>0</v>
      </c>
      <c r="J36" s="3">
        <f t="shared" si="2"/>
        <v>0</v>
      </c>
      <c r="K36" s="4">
        <f t="shared" si="3"/>
        <v>0</v>
      </c>
    </row>
    <row r="37" spans="1:11" ht="15.75">
      <c r="A37" s="32" t="s">
        <v>166</v>
      </c>
      <c r="B37" s="33"/>
      <c r="C37" s="33"/>
      <c r="D37" s="33"/>
      <c r="E37" s="33"/>
      <c r="F37" s="34"/>
      <c r="G37" s="2">
        <v>0.33</v>
      </c>
      <c r="H37" s="1">
        <v>180</v>
      </c>
      <c r="I37" s="3">
        <v>0</v>
      </c>
      <c r="J37" s="3">
        <f t="shared" si="2"/>
        <v>0</v>
      </c>
      <c r="K37" s="4">
        <f t="shared" si="3"/>
        <v>0</v>
      </c>
    </row>
    <row r="38" spans="1:11" ht="15.75" customHeight="1">
      <c r="A38" s="32" t="s">
        <v>127</v>
      </c>
      <c r="B38" s="33"/>
      <c r="C38" s="33"/>
      <c r="D38" s="33"/>
      <c r="E38" s="33"/>
      <c r="F38" s="34"/>
      <c r="G38" s="2">
        <v>0.5</v>
      </c>
      <c r="H38" s="1">
        <v>100</v>
      </c>
      <c r="I38" s="3">
        <v>0</v>
      </c>
      <c r="J38" s="3">
        <f t="shared" si="2"/>
        <v>0</v>
      </c>
      <c r="K38" s="4">
        <f t="shared" si="3"/>
        <v>0</v>
      </c>
    </row>
    <row r="39" spans="1:11" ht="15.75" customHeight="1">
      <c r="A39" s="32" t="s">
        <v>167</v>
      </c>
      <c r="B39" s="33"/>
      <c r="C39" s="33"/>
      <c r="D39" s="33"/>
      <c r="E39" s="33"/>
      <c r="F39" s="34"/>
      <c r="G39" s="2">
        <v>0.5</v>
      </c>
      <c r="H39" s="1">
        <v>100</v>
      </c>
      <c r="I39" s="3">
        <v>0</v>
      </c>
      <c r="J39" s="3">
        <f t="shared" si="2"/>
        <v>0</v>
      </c>
      <c r="K39" s="4">
        <f t="shared" si="3"/>
        <v>0</v>
      </c>
    </row>
    <row r="40" spans="1:11" ht="16.5" customHeight="1" thickBot="1">
      <c r="A40" s="29" t="s">
        <v>168</v>
      </c>
      <c r="B40" s="30"/>
      <c r="C40" s="30"/>
      <c r="D40" s="30"/>
      <c r="E40" s="30"/>
      <c r="F40" s="31"/>
      <c r="G40" s="2">
        <v>0.33</v>
      </c>
      <c r="H40" s="1">
        <v>150</v>
      </c>
      <c r="I40" s="3">
        <v>0</v>
      </c>
      <c r="J40" s="3">
        <f t="shared" si="2"/>
        <v>0</v>
      </c>
      <c r="K40" s="4">
        <f t="shared" si="3"/>
        <v>0</v>
      </c>
    </row>
    <row r="41" spans="1:11" ht="22.5" customHeight="1" thickBot="1">
      <c r="A41" s="37" t="s">
        <v>92</v>
      </c>
      <c r="B41" s="38"/>
      <c r="C41" s="38"/>
      <c r="D41" s="38"/>
      <c r="E41" s="38"/>
      <c r="F41" s="38"/>
      <c r="G41" s="38"/>
      <c r="H41" s="38"/>
      <c r="I41" s="39"/>
      <c r="J41" s="15">
        <f>SUM(J7:J28)</f>
        <v>0</v>
      </c>
      <c r="K41" s="15">
        <f>K5+K6+K7+K8+K9+K10+K11+K12+K13+K15+K16+K17+K18+K19+K20+K21+K22+K23+K24+K25+K26+K27+K28</f>
        <v>0</v>
      </c>
    </row>
    <row r="42" spans="1:11" ht="24" customHeight="1" thickBot="1">
      <c r="A42" s="90" t="s">
        <v>0</v>
      </c>
      <c r="B42" s="91"/>
      <c r="C42" s="91"/>
      <c r="D42" s="91"/>
      <c r="E42" s="91"/>
      <c r="F42" s="91"/>
      <c r="G42" s="91"/>
      <c r="H42" s="91"/>
      <c r="I42" s="91"/>
      <c r="J42" s="91"/>
      <c r="K42" s="92"/>
    </row>
    <row r="43" spans="1:11" ht="21" customHeight="1" thickBot="1">
      <c r="A43" s="76" t="s">
        <v>16</v>
      </c>
      <c r="B43" s="77"/>
      <c r="C43" s="77"/>
      <c r="D43" s="77"/>
      <c r="E43" s="77"/>
      <c r="F43" s="77"/>
      <c r="G43" s="77"/>
      <c r="H43" s="77"/>
      <c r="I43" s="77"/>
      <c r="J43" s="77"/>
      <c r="K43" s="78"/>
    </row>
    <row r="44" spans="1:11" s="10" customFormat="1" ht="36.75" customHeight="1" thickBot="1">
      <c r="A44" s="47" t="s">
        <v>91</v>
      </c>
      <c r="B44" s="48"/>
      <c r="C44" s="48"/>
      <c r="D44" s="48"/>
      <c r="E44" s="48"/>
      <c r="F44" s="49"/>
      <c r="G44" s="9" t="s">
        <v>95</v>
      </c>
      <c r="H44" s="9" t="s">
        <v>89</v>
      </c>
      <c r="I44" s="9" t="s">
        <v>90</v>
      </c>
      <c r="J44" s="9" t="s">
        <v>96</v>
      </c>
      <c r="K44" s="9" t="s">
        <v>93</v>
      </c>
    </row>
    <row r="45" spans="1:11" ht="15.75" customHeight="1">
      <c r="A45" s="44" t="s">
        <v>17</v>
      </c>
      <c r="B45" s="45"/>
      <c r="C45" s="45"/>
      <c r="D45" s="45"/>
      <c r="E45" s="45"/>
      <c r="F45" s="46"/>
      <c r="G45" s="16">
        <v>0.3</v>
      </c>
      <c r="H45" s="17">
        <v>890</v>
      </c>
      <c r="I45" s="3">
        <v>0</v>
      </c>
      <c r="J45" s="3">
        <f>I45*G45</f>
        <v>0</v>
      </c>
      <c r="K45" s="4">
        <f aca="true" t="shared" si="4" ref="K45:K63">I45*H45</f>
        <v>0</v>
      </c>
    </row>
    <row r="46" spans="1:11" ht="15.75" customHeight="1">
      <c r="A46" s="32" t="s">
        <v>18</v>
      </c>
      <c r="B46" s="33"/>
      <c r="C46" s="33"/>
      <c r="D46" s="33"/>
      <c r="E46" s="33"/>
      <c r="F46" s="34"/>
      <c r="G46" s="2">
        <v>0.3</v>
      </c>
      <c r="H46" s="1">
        <v>1600</v>
      </c>
      <c r="I46" s="3">
        <v>0</v>
      </c>
      <c r="J46" s="3">
        <f>I46*G46</f>
        <v>0</v>
      </c>
      <c r="K46" s="4">
        <f t="shared" si="4"/>
        <v>0</v>
      </c>
    </row>
    <row r="47" spans="1:11" ht="15.75">
      <c r="A47" s="32" t="s">
        <v>21</v>
      </c>
      <c r="B47" s="33"/>
      <c r="C47" s="33"/>
      <c r="D47" s="33"/>
      <c r="E47" s="33"/>
      <c r="F47" s="34"/>
      <c r="G47" s="2">
        <v>0.1</v>
      </c>
      <c r="H47" s="1">
        <v>210</v>
      </c>
      <c r="I47" s="3">
        <v>0</v>
      </c>
      <c r="J47" s="3">
        <f>I47*G47</f>
        <v>0</v>
      </c>
      <c r="K47" s="4">
        <f t="shared" si="4"/>
        <v>0</v>
      </c>
    </row>
    <row r="48" spans="1:11" ht="15.75">
      <c r="A48" s="32" t="s">
        <v>19</v>
      </c>
      <c r="B48" s="33"/>
      <c r="C48" s="33"/>
      <c r="D48" s="33"/>
      <c r="E48" s="33"/>
      <c r="F48" s="34"/>
      <c r="G48" s="2">
        <v>0.39</v>
      </c>
      <c r="H48" s="1">
        <v>350</v>
      </c>
      <c r="I48" s="3">
        <v>0</v>
      </c>
      <c r="J48" s="3">
        <f>G48*I48</f>
        <v>0</v>
      </c>
      <c r="K48" s="4">
        <f t="shared" si="4"/>
        <v>0</v>
      </c>
    </row>
    <row r="49" spans="1:11" ht="15.75">
      <c r="A49" s="32" t="s">
        <v>20</v>
      </c>
      <c r="B49" s="33"/>
      <c r="C49" s="33"/>
      <c r="D49" s="33"/>
      <c r="E49" s="33"/>
      <c r="F49" s="34"/>
      <c r="G49" s="2">
        <v>0.2</v>
      </c>
      <c r="H49" s="1">
        <v>250</v>
      </c>
      <c r="I49" s="3">
        <v>0</v>
      </c>
      <c r="J49" s="3">
        <f>G49*I49</f>
        <v>0</v>
      </c>
      <c r="K49" s="4">
        <f t="shared" si="4"/>
        <v>0</v>
      </c>
    </row>
    <row r="50" spans="1:11" ht="15.75">
      <c r="A50" s="32" t="s">
        <v>130</v>
      </c>
      <c r="B50" s="33"/>
      <c r="C50" s="33"/>
      <c r="D50" s="33"/>
      <c r="E50" s="33"/>
      <c r="F50" s="34"/>
      <c r="G50" s="2">
        <v>0.3</v>
      </c>
      <c r="H50" s="1">
        <v>1050</v>
      </c>
      <c r="I50" s="3">
        <v>0</v>
      </c>
      <c r="J50" s="3">
        <f>G50*I50</f>
        <v>0</v>
      </c>
      <c r="K50" s="4">
        <f t="shared" si="4"/>
        <v>0</v>
      </c>
    </row>
    <row r="51" spans="1:11" ht="15.75">
      <c r="A51" s="32" t="s">
        <v>23</v>
      </c>
      <c r="B51" s="33"/>
      <c r="C51" s="33"/>
      <c r="D51" s="33"/>
      <c r="E51" s="33"/>
      <c r="F51" s="34"/>
      <c r="G51" s="2">
        <v>0.25</v>
      </c>
      <c r="H51" s="1">
        <v>850</v>
      </c>
      <c r="I51" s="3">
        <v>0</v>
      </c>
      <c r="J51" s="3">
        <f>G51*I51</f>
        <v>0</v>
      </c>
      <c r="K51" s="4">
        <f t="shared" si="4"/>
        <v>0</v>
      </c>
    </row>
    <row r="52" spans="1:11" ht="15.75" customHeight="1">
      <c r="A52" s="32" t="s">
        <v>41</v>
      </c>
      <c r="B52" s="33"/>
      <c r="C52" s="33"/>
      <c r="D52" s="33"/>
      <c r="E52" s="33"/>
      <c r="F52" s="34"/>
      <c r="G52" s="2">
        <v>0.28</v>
      </c>
      <c r="H52" s="1">
        <v>230</v>
      </c>
      <c r="I52" s="3">
        <v>0</v>
      </c>
      <c r="J52" s="3">
        <f>G52*I52</f>
        <v>0</v>
      </c>
      <c r="K52" s="4">
        <f t="shared" si="4"/>
        <v>0</v>
      </c>
    </row>
    <row r="53" spans="1:11" ht="15.75">
      <c r="A53" s="32" t="s">
        <v>24</v>
      </c>
      <c r="B53" s="33"/>
      <c r="C53" s="33"/>
      <c r="D53" s="33"/>
      <c r="E53" s="33"/>
      <c r="F53" s="34"/>
      <c r="G53" s="2">
        <v>0.21</v>
      </c>
      <c r="H53" s="1">
        <v>750</v>
      </c>
      <c r="I53" s="3">
        <v>0</v>
      </c>
      <c r="J53" s="3">
        <f aca="true" t="shared" si="5" ref="J53:J63">I53*G53</f>
        <v>0</v>
      </c>
      <c r="K53" s="4">
        <f t="shared" si="4"/>
        <v>0</v>
      </c>
    </row>
    <row r="54" spans="1:11" ht="15.75">
      <c r="A54" s="32" t="s">
        <v>25</v>
      </c>
      <c r="B54" s="33"/>
      <c r="C54" s="33"/>
      <c r="D54" s="33"/>
      <c r="E54" s="33"/>
      <c r="F54" s="34"/>
      <c r="G54" s="2">
        <v>0.2</v>
      </c>
      <c r="H54" s="1">
        <v>850</v>
      </c>
      <c r="I54" s="3">
        <v>0</v>
      </c>
      <c r="J54" s="3">
        <f t="shared" si="5"/>
        <v>0</v>
      </c>
      <c r="K54" s="4">
        <f t="shared" si="4"/>
        <v>0</v>
      </c>
    </row>
    <row r="55" spans="1:11" ht="15.75">
      <c r="A55" s="32" t="s">
        <v>27</v>
      </c>
      <c r="B55" s="33"/>
      <c r="C55" s="33"/>
      <c r="D55" s="33"/>
      <c r="E55" s="33"/>
      <c r="F55" s="34"/>
      <c r="G55" s="2">
        <v>0.205</v>
      </c>
      <c r="H55" s="1">
        <v>300</v>
      </c>
      <c r="I55" s="3">
        <v>0</v>
      </c>
      <c r="J55" s="3">
        <f t="shared" si="5"/>
        <v>0</v>
      </c>
      <c r="K55" s="4">
        <f t="shared" si="4"/>
        <v>0</v>
      </c>
    </row>
    <row r="56" spans="1:11" ht="15.75">
      <c r="A56" s="32" t="s">
        <v>26</v>
      </c>
      <c r="B56" s="33"/>
      <c r="C56" s="33"/>
      <c r="D56" s="33"/>
      <c r="E56" s="33"/>
      <c r="F56" s="34"/>
      <c r="G56" s="2">
        <v>0.26</v>
      </c>
      <c r="H56" s="1">
        <v>550</v>
      </c>
      <c r="I56" s="3">
        <v>0</v>
      </c>
      <c r="J56" s="3">
        <f t="shared" si="5"/>
        <v>0</v>
      </c>
      <c r="K56" s="4">
        <f t="shared" si="4"/>
        <v>0</v>
      </c>
    </row>
    <row r="57" spans="1:11" ht="15.75">
      <c r="A57" s="32" t="s">
        <v>28</v>
      </c>
      <c r="B57" s="33"/>
      <c r="C57" s="33"/>
      <c r="D57" s="33"/>
      <c r="E57" s="33"/>
      <c r="F57" s="34"/>
      <c r="G57" s="2">
        <v>0.2</v>
      </c>
      <c r="H57" s="1">
        <v>450</v>
      </c>
      <c r="I57" s="3">
        <v>0</v>
      </c>
      <c r="J57" s="3">
        <f t="shared" si="5"/>
        <v>0</v>
      </c>
      <c r="K57" s="4">
        <f t="shared" si="4"/>
        <v>0</v>
      </c>
    </row>
    <row r="58" spans="1:11" ht="15.75">
      <c r="A58" s="32" t="s">
        <v>29</v>
      </c>
      <c r="B58" s="33"/>
      <c r="C58" s="33"/>
      <c r="D58" s="33"/>
      <c r="E58" s="33"/>
      <c r="F58" s="34"/>
      <c r="G58" s="2">
        <v>0.2</v>
      </c>
      <c r="H58" s="1">
        <v>420</v>
      </c>
      <c r="I58" s="3">
        <v>0</v>
      </c>
      <c r="J58" s="3">
        <f t="shared" si="5"/>
        <v>0</v>
      </c>
      <c r="K58" s="4">
        <f t="shared" si="4"/>
        <v>0</v>
      </c>
    </row>
    <row r="59" spans="1:11" ht="15.75">
      <c r="A59" s="32" t="s">
        <v>128</v>
      </c>
      <c r="B59" s="33"/>
      <c r="C59" s="33"/>
      <c r="D59" s="33"/>
      <c r="E59" s="33"/>
      <c r="F59" s="34"/>
      <c r="G59" s="2">
        <v>0.25</v>
      </c>
      <c r="H59" s="1">
        <v>920</v>
      </c>
      <c r="I59" s="3">
        <v>0</v>
      </c>
      <c r="J59" s="3">
        <f>I59*G59</f>
        <v>0</v>
      </c>
      <c r="K59" s="4">
        <f>I59*H59</f>
        <v>0</v>
      </c>
    </row>
    <row r="60" spans="1:11" ht="15.75">
      <c r="A60" s="32" t="s">
        <v>129</v>
      </c>
      <c r="B60" s="33"/>
      <c r="C60" s="33"/>
      <c r="D60" s="33"/>
      <c r="E60" s="33"/>
      <c r="F60" s="34"/>
      <c r="G60" s="2">
        <v>0.205</v>
      </c>
      <c r="H60" s="1">
        <v>270</v>
      </c>
      <c r="I60" s="3">
        <v>0</v>
      </c>
      <c r="J60" s="3">
        <f>I60*G60</f>
        <v>0</v>
      </c>
      <c r="K60" s="4">
        <f>I60*H60</f>
        <v>0</v>
      </c>
    </row>
    <row r="61" spans="1:11" ht="15.75">
      <c r="A61" s="32" t="s">
        <v>131</v>
      </c>
      <c r="B61" s="33"/>
      <c r="C61" s="33"/>
      <c r="D61" s="33"/>
      <c r="E61" s="33"/>
      <c r="F61" s="34"/>
      <c r="G61" s="2">
        <v>0.15</v>
      </c>
      <c r="H61" s="1">
        <v>600</v>
      </c>
      <c r="I61" s="3">
        <v>0</v>
      </c>
      <c r="J61" s="3">
        <f>I61*G61</f>
        <v>0</v>
      </c>
      <c r="K61" s="4">
        <f>I61*H61</f>
        <v>0</v>
      </c>
    </row>
    <row r="62" spans="1:11" ht="15.75">
      <c r="A62" s="32" t="s">
        <v>132</v>
      </c>
      <c r="B62" s="33"/>
      <c r="C62" s="33"/>
      <c r="D62" s="33"/>
      <c r="E62" s="33"/>
      <c r="F62" s="34"/>
      <c r="G62" s="2">
        <v>0.175</v>
      </c>
      <c r="H62" s="1">
        <v>520</v>
      </c>
      <c r="I62" s="3">
        <v>0</v>
      </c>
      <c r="J62" s="3">
        <f>I62*G62</f>
        <v>0</v>
      </c>
      <c r="K62" s="4">
        <f>I62*H62</f>
        <v>0</v>
      </c>
    </row>
    <row r="63" spans="1:11" ht="16.5" customHeight="1" thickBot="1">
      <c r="A63" s="29" t="s">
        <v>30</v>
      </c>
      <c r="B63" s="30"/>
      <c r="C63" s="30"/>
      <c r="D63" s="30"/>
      <c r="E63" s="30"/>
      <c r="F63" s="31"/>
      <c r="G63" s="2">
        <v>0.225</v>
      </c>
      <c r="H63" s="1">
        <v>890</v>
      </c>
      <c r="I63" s="3">
        <v>0</v>
      </c>
      <c r="J63" s="3">
        <f t="shared" si="5"/>
        <v>0</v>
      </c>
      <c r="K63" s="4">
        <f t="shared" si="4"/>
        <v>0</v>
      </c>
    </row>
    <row r="64" spans="1:11" ht="22.5" customHeight="1" thickBot="1">
      <c r="A64" s="37" t="s">
        <v>92</v>
      </c>
      <c r="B64" s="38"/>
      <c r="C64" s="38"/>
      <c r="D64" s="38"/>
      <c r="E64" s="38"/>
      <c r="F64" s="38"/>
      <c r="G64" s="38"/>
      <c r="H64" s="38"/>
      <c r="I64" s="39"/>
      <c r="J64" s="15">
        <f>SUM(J45:J63)</f>
        <v>0</v>
      </c>
      <c r="K64" s="15">
        <f>K45+K46+K47+K48+K49++K51+K50+K52+K53+K54+K55+K56+K57+K59+K58+K60+K61+K62+K63</f>
        <v>0</v>
      </c>
    </row>
    <row r="65" spans="1:11" ht="21" customHeight="1" thickBot="1">
      <c r="A65" s="76" t="s">
        <v>31</v>
      </c>
      <c r="B65" s="77"/>
      <c r="C65" s="77"/>
      <c r="D65" s="77"/>
      <c r="E65" s="77"/>
      <c r="F65" s="77"/>
      <c r="G65" s="77"/>
      <c r="H65" s="77"/>
      <c r="I65" s="77"/>
      <c r="J65" s="77"/>
      <c r="K65" s="78"/>
    </row>
    <row r="66" spans="1:11" s="10" customFormat="1" ht="36.75" customHeight="1" thickBot="1">
      <c r="A66" s="47" t="s">
        <v>91</v>
      </c>
      <c r="B66" s="48"/>
      <c r="C66" s="48"/>
      <c r="D66" s="48"/>
      <c r="E66" s="48"/>
      <c r="F66" s="49"/>
      <c r="G66" s="9" t="s">
        <v>95</v>
      </c>
      <c r="H66" s="9" t="s">
        <v>89</v>
      </c>
      <c r="I66" s="9" t="s">
        <v>90</v>
      </c>
      <c r="J66" s="9" t="s">
        <v>96</v>
      </c>
      <c r="K66" s="9" t="s">
        <v>93</v>
      </c>
    </row>
    <row r="67" spans="1:11" ht="15.75">
      <c r="A67" s="44" t="s">
        <v>32</v>
      </c>
      <c r="B67" s="45"/>
      <c r="C67" s="45"/>
      <c r="D67" s="45"/>
      <c r="E67" s="45"/>
      <c r="F67" s="46"/>
      <c r="G67" s="16">
        <v>0.26</v>
      </c>
      <c r="H67" s="17">
        <v>350</v>
      </c>
      <c r="I67" s="3">
        <v>0</v>
      </c>
      <c r="J67" s="3">
        <f aca="true" t="shared" si="6" ref="J67:J82">I67*G67</f>
        <v>0</v>
      </c>
      <c r="K67" s="4">
        <f aca="true" t="shared" si="7" ref="K67:K82">I67*H67</f>
        <v>0</v>
      </c>
    </row>
    <row r="68" spans="1:11" ht="15.75">
      <c r="A68" s="32" t="s">
        <v>33</v>
      </c>
      <c r="B68" s="33"/>
      <c r="C68" s="33"/>
      <c r="D68" s="33"/>
      <c r="E68" s="33"/>
      <c r="F68" s="34"/>
      <c r="G68" s="2">
        <v>0.26</v>
      </c>
      <c r="H68" s="1">
        <v>530</v>
      </c>
      <c r="I68" s="3">
        <v>0</v>
      </c>
      <c r="J68" s="3">
        <f t="shared" si="6"/>
        <v>0</v>
      </c>
      <c r="K68" s="4">
        <f t="shared" si="7"/>
        <v>0</v>
      </c>
    </row>
    <row r="69" spans="1:11" ht="15.75">
      <c r="A69" s="32" t="s">
        <v>36</v>
      </c>
      <c r="B69" s="33"/>
      <c r="C69" s="33"/>
      <c r="D69" s="33"/>
      <c r="E69" s="33"/>
      <c r="F69" s="34"/>
      <c r="G69" s="2">
        <v>0.25</v>
      </c>
      <c r="H69" s="1">
        <v>450</v>
      </c>
      <c r="I69" s="3">
        <v>0</v>
      </c>
      <c r="J69" s="3">
        <f t="shared" si="6"/>
        <v>0</v>
      </c>
      <c r="K69" s="4">
        <f t="shared" si="7"/>
        <v>0</v>
      </c>
    </row>
    <row r="70" spans="1:11" ht="15.75">
      <c r="A70" s="32" t="s">
        <v>34</v>
      </c>
      <c r="B70" s="33"/>
      <c r="C70" s="33"/>
      <c r="D70" s="33"/>
      <c r="E70" s="33"/>
      <c r="F70" s="34"/>
      <c r="G70" s="2">
        <v>0.22</v>
      </c>
      <c r="H70" s="1">
        <v>370</v>
      </c>
      <c r="I70" s="3">
        <v>0</v>
      </c>
      <c r="J70" s="3">
        <f t="shared" si="6"/>
        <v>0</v>
      </c>
      <c r="K70" s="4">
        <f t="shared" si="7"/>
        <v>0</v>
      </c>
    </row>
    <row r="71" spans="1:11" ht="15.75">
      <c r="A71" s="32" t="s">
        <v>35</v>
      </c>
      <c r="B71" s="33"/>
      <c r="C71" s="33"/>
      <c r="D71" s="33"/>
      <c r="E71" s="33"/>
      <c r="F71" s="34"/>
      <c r="G71" s="2">
        <v>0.265</v>
      </c>
      <c r="H71" s="1">
        <v>320</v>
      </c>
      <c r="I71" s="3">
        <v>0</v>
      </c>
      <c r="J71" s="3">
        <f t="shared" si="6"/>
        <v>0</v>
      </c>
      <c r="K71" s="4">
        <f t="shared" si="7"/>
        <v>0</v>
      </c>
    </row>
    <row r="72" spans="1:11" ht="15.75">
      <c r="A72" s="32" t="s">
        <v>82</v>
      </c>
      <c r="B72" s="33"/>
      <c r="C72" s="33"/>
      <c r="D72" s="33"/>
      <c r="E72" s="33"/>
      <c r="F72" s="34"/>
      <c r="G72" s="2">
        <v>0.25</v>
      </c>
      <c r="H72" s="1">
        <v>460</v>
      </c>
      <c r="I72" s="3">
        <v>0</v>
      </c>
      <c r="J72" s="3">
        <f t="shared" si="6"/>
        <v>0</v>
      </c>
      <c r="K72" s="4">
        <f t="shared" si="7"/>
        <v>0</v>
      </c>
    </row>
    <row r="73" spans="1:11" ht="15.75">
      <c r="A73" s="32" t="s">
        <v>108</v>
      </c>
      <c r="B73" s="33"/>
      <c r="C73" s="33"/>
      <c r="D73" s="33"/>
      <c r="E73" s="33"/>
      <c r="F73" s="34"/>
      <c r="G73" s="2">
        <v>0.22</v>
      </c>
      <c r="H73" s="1">
        <v>475</v>
      </c>
      <c r="I73" s="3">
        <v>0</v>
      </c>
      <c r="J73" s="3">
        <f t="shared" si="6"/>
        <v>0</v>
      </c>
      <c r="K73" s="4">
        <f t="shared" si="7"/>
        <v>0</v>
      </c>
    </row>
    <row r="74" spans="1:11" ht="15.75">
      <c r="A74" s="32" t="s">
        <v>37</v>
      </c>
      <c r="B74" s="33"/>
      <c r="C74" s="33"/>
      <c r="D74" s="33"/>
      <c r="E74" s="33"/>
      <c r="F74" s="34"/>
      <c r="G74" s="2">
        <v>0.26</v>
      </c>
      <c r="H74" s="1">
        <v>470</v>
      </c>
      <c r="I74" s="3">
        <v>0</v>
      </c>
      <c r="J74" s="3">
        <f>I74*G74</f>
        <v>0</v>
      </c>
      <c r="K74" s="4">
        <f>I74*H74</f>
        <v>0</v>
      </c>
    </row>
    <row r="75" spans="1:11" ht="15.75">
      <c r="A75" s="32" t="s">
        <v>38</v>
      </c>
      <c r="B75" s="33"/>
      <c r="C75" s="33"/>
      <c r="D75" s="33"/>
      <c r="E75" s="33"/>
      <c r="F75" s="34"/>
      <c r="G75" s="2">
        <v>0.245</v>
      </c>
      <c r="H75" s="1">
        <v>620</v>
      </c>
      <c r="I75" s="3">
        <v>0</v>
      </c>
      <c r="J75" s="3">
        <f>I75*G75</f>
        <v>0</v>
      </c>
      <c r="K75" s="4">
        <f>I75*H75</f>
        <v>0</v>
      </c>
    </row>
    <row r="76" spans="1:11" ht="15.75">
      <c r="A76" s="32" t="s">
        <v>39</v>
      </c>
      <c r="B76" s="33"/>
      <c r="C76" s="33"/>
      <c r="D76" s="33"/>
      <c r="E76" s="33"/>
      <c r="F76" s="34"/>
      <c r="G76" s="2">
        <v>0.26</v>
      </c>
      <c r="H76" s="1">
        <v>630</v>
      </c>
      <c r="I76" s="3">
        <v>0</v>
      </c>
      <c r="J76" s="3">
        <f>I76*G76</f>
        <v>0</v>
      </c>
      <c r="K76" s="4">
        <f>I76*H76</f>
        <v>0</v>
      </c>
    </row>
    <row r="77" spans="1:11" ht="15.75">
      <c r="A77" s="32" t="s">
        <v>94</v>
      </c>
      <c r="B77" s="33"/>
      <c r="C77" s="33"/>
      <c r="D77" s="33"/>
      <c r="E77" s="33"/>
      <c r="F77" s="34"/>
      <c r="G77" s="2">
        <v>0.26</v>
      </c>
      <c r="H77" s="1">
        <v>590</v>
      </c>
      <c r="I77" s="3">
        <v>0</v>
      </c>
      <c r="J77" s="3">
        <f>I77*G77</f>
        <v>0</v>
      </c>
      <c r="K77" s="4">
        <f>I77*H77</f>
        <v>0</v>
      </c>
    </row>
    <row r="78" spans="1:11" ht="15.75">
      <c r="A78" s="40" t="s">
        <v>40</v>
      </c>
      <c r="B78" s="41"/>
      <c r="C78" s="41"/>
      <c r="D78" s="41"/>
      <c r="E78" s="41"/>
      <c r="F78" s="42"/>
      <c r="G78" s="13">
        <v>0.22</v>
      </c>
      <c r="H78" s="5">
        <v>750</v>
      </c>
      <c r="I78" s="14">
        <v>0</v>
      </c>
      <c r="J78" s="14">
        <f>I78*G78</f>
        <v>0</v>
      </c>
      <c r="K78" s="18">
        <f>I78*H78</f>
        <v>0</v>
      </c>
    </row>
    <row r="79" spans="1:11" ht="15.75">
      <c r="A79" s="32" t="s">
        <v>133</v>
      </c>
      <c r="B79" s="33"/>
      <c r="C79" s="33"/>
      <c r="D79" s="33"/>
      <c r="E79" s="33"/>
      <c r="F79" s="34"/>
      <c r="G79" s="2">
        <v>0.2</v>
      </c>
      <c r="H79" s="1">
        <v>470</v>
      </c>
      <c r="I79" s="3">
        <v>0</v>
      </c>
      <c r="J79" s="3">
        <f t="shared" si="6"/>
        <v>0</v>
      </c>
      <c r="K79" s="4">
        <f t="shared" si="7"/>
        <v>0</v>
      </c>
    </row>
    <row r="80" spans="1:11" ht="15.75">
      <c r="A80" s="32" t="s">
        <v>134</v>
      </c>
      <c r="B80" s="33"/>
      <c r="C80" s="33"/>
      <c r="D80" s="33"/>
      <c r="E80" s="33"/>
      <c r="F80" s="34"/>
      <c r="G80" s="2">
        <v>0.3</v>
      </c>
      <c r="H80" s="1">
        <v>320</v>
      </c>
      <c r="I80" s="3">
        <v>0</v>
      </c>
      <c r="J80" s="3">
        <f t="shared" si="6"/>
        <v>0</v>
      </c>
      <c r="K80" s="4">
        <f t="shared" si="7"/>
        <v>0</v>
      </c>
    </row>
    <row r="81" spans="1:11" ht="15.75">
      <c r="A81" s="32" t="s">
        <v>135</v>
      </c>
      <c r="B81" s="33"/>
      <c r="C81" s="33"/>
      <c r="D81" s="33"/>
      <c r="E81" s="33"/>
      <c r="F81" s="34"/>
      <c r="G81" s="2">
        <v>0.2</v>
      </c>
      <c r="H81" s="1">
        <v>410</v>
      </c>
      <c r="I81" s="3">
        <v>0</v>
      </c>
      <c r="J81" s="3">
        <f t="shared" si="6"/>
        <v>0</v>
      </c>
      <c r="K81" s="4">
        <f t="shared" si="7"/>
        <v>0</v>
      </c>
    </row>
    <row r="82" spans="1:11" ht="16.5" thickBot="1">
      <c r="A82" s="32" t="s">
        <v>136</v>
      </c>
      <c r="B82" s="33"/>
      <c r="C82" s="33"/>
      <c r="D82" s="33"/>
      <c r="E82" s="33"/>
      <c r="F82" s="34"/>
      <c r="G82" s="2">
        <v>0.2</v>
      </c>
      <c r="H82" s="1">
        <v>350</v>
      </c>
      <c r="I82" s="3">
        <v>0</v>
      </c>
      <c r="J82" s="3">
        <f t="shared" si="6"/>
        <v>0</v>
      </c>
      <c r="K82" s="4">
        <f t="shared" si="7"/>
        <v>0</v>
      </c>
    </row>
    <row r="83" spans="1:11" ht="22.5" customHeight="1" thickBot="1">
      <c r="A83" s="37" t="s">
        <v>92</v>
      </c>
      <c r="B83" s="38"/>
      <c r="C83" s="38"/>
      <c r="D83" s="38"/>
      <c r="E83" s="38"/>
      <c r="F83" s="38"/>
      <c r="G83" s="38"/>
      <c r="H83" s="38"/>
      <c r="I83" s="39"/>
      <c r="J83" s="15">
        <f>SUM(J67:J82)</f>
        <v>0</v>
      </c>
      <c r="K83" s="15">
        <f>K67+K68+K69+K70+K72+K71+K73+K74+K75+K76+K77+K79+K78+K80+K81+K82</f>
        <v>0</v>
      </c>
    </row>
    <row r="84" spans="1:11" ht="21" customHeight="1" thickBot="1">
      <c r="A84" s="76" t="s">
        <v>42</v>
      </c>
      <c r="B84" s="77"/>
      <c r="C84" s="77"/>
      <c r="D84" s="77"/>
      <c r="E84" s="77"/>
      <c r="F84" s="77"/>
      <c r="G84" s="77"/>
      <c r="H84" s="77"/>
      <c r="I84" s="77"/>
      <c r="J84" s="77"/>
      <c r="K84" s="78"/>
    </row>
    <row r="85" spans="1:11" s="10" customFormat="1" ht="36.75" customHeight="1" thickBot="1">
      <c r="A85" s="47" t="s">
        <v>91</v>
      </c>
      <c r="B85" s="48"/>
      <c r="C85" s="48"/>
      <c r="D85" s="48"/>
      <c r="E85" s="48"/>
      <c r="F85" s="49"/>
      <c r="G85" s="9" t="s">
        <v>95</v>
      </c>
      <c r="H85" s="9" t="s">
        <v>89</v>
      </c>
      <c r="I85" s="9" t="s">
        <v>90</v>
      </c>
      <c r="J85" s="9" t="s">
        <v>96</v>
      </c>
      <c r="K85" s="9" t="s">
        <v>93</v>
      </c>
    </row>
    <row r="86" spans="1:11" ht="15.75">
      <c r="A86" s="44" t="s">
        <v>55</v>
      </c>
      <c r="B86" s="45"/>
      <c r="C86" s="45"/>
      <c r="D86" s="45"/>
      <c r="E86" s="45"/>
      <c r="F86" s="46"/>
      <c r="G86" s="2">
        <v>0.24</v>
      </c>
      <c r="H86" s="1">
        <v>330</v>
      </c>
      <c r="I86" s="3">
        <v>0</v>
      </c>
      <c r="J86" s="3">
        <f aca="true" t="shared" si="8" ref="J86:J102">I86*G86</f>
        <v>0</v>
      </c>
      <c r="K86" s="4">
        <f aca="true" t="shared" si="9" ref="K86:K102">I86*H86</f>
        <v>0</v>
      </c>
    </row>
    <row r="87" spans="1:11" ht="15.75">
      <c r="A87" s="32" t="s">
        <v>56</v>
      </c>
      <c r="B87" s="33"/>
      <c r="C87" s="33"/>
      <c r="D87" s="33"/>
      <c r="E87" s="33"/>
      <c r="F87" s="34"/>
      <c r="G87" s="2">
        <v>0.24</v>
      </c>
      <c r="H87" s="1">
        <v>320</v>
      </c>
      <c r="I87" s="3">
        <v>0</v>
      </c>
      <c r="J87" s="3">
        <f t="shared" si="8"/>
        <v>0</v>
      </c>
      <c r="K87" s="4">
        <f t="shared" si="9"/>
        <v>0</v>
      </c>
    </row>
    <row r="88" spans="1:11" ht="32.25" customHeight="1">
      <c r="A88" s="32" t="s">
        <v>140</v>
      </c>
      <c r="B88" s="33"/>
      <c r="C88" s="33"/>
      <c r="D88" s="33"/>
      <c r="E88" s="33"/>
      <c r="F88" s="34"/>
      <c r="G88" s="2">
        <v>0.24</v>
      </c>
      <c r="H88" s="1">
        <v>350</v>
      </c>
      <c r="I88" s="3">
        <v>0</v>
      </c>
      <c r="J88" s="3">
        <f t="shared" si="8"/>
        <v>0</v>
      </c>
      <c r="K88" s="4">
        <f t="shared" si="9"/>
        <v>0</v>
      </c>
    </row>
    <row r="89" spans="1:11" ht="15.75">
      <c r="A89" s="32" t="s">
        <v>57</v>
      </c>
      <c r="B89" s="33"/>
      <c r="C89" s="33"/>
      <c r="D89" s="33"/>
      <c r="E89" s="33"/>
      <c r="F89" s="34"/>
      <c r="G89" s="2">
        <v>0.24</v>
      </c>
      <c r="H89" s="1">
        <v>470</v>
      </c>
      <c r="I89" s="3">
        <v>0</v>
      </c>
      <c r="J89" s="3">
        <f t="shared" si="8"/>
        <v>0</v>
      </c>
      <c r="K89" s="4">
        <f t="shared" si="9"/>
        <v>0</v>
      </c>
    </row>
    <row r="90" spans="1:11" ht="15.75">
      <c r="A90" s="32" t="s">
        <v>58</v>
      </c>
      <c r="B90" s="33"/>
      <c r="C90" s="33"/>
      <c r="D90" s="33"/>
      <c r="E90" s="33"/>
      <c r="F90" s="34"/>
      <c r="G90" s="2">
        <v>0.24</v>
      </c>
      <c r="H90" s="1">
        <v>360</v>
      </c>
      <c r="I90" s="3">
        <v>0</v>
      </c>
      <c r="J90" s="3">
        <f t="shared" si="8"/>
        <v>0</v>
      </c>
      <c r="K90" s="4">
        <f t="shared" si="9"/>
        <v>0</v>
      </c>
    </row>
    <row r="91" spans="1:11" ht="15.75">
      <c r="A91" s="32" t="s">
        <v>59</v>
      </c>
      <c r="B91" s="33"/>
      <c r="C91" s="33"/>
      <c r="D91" s="33"/>
      <c r="E91" s="33"/>
      <c r="F91" s="34"/>
      <c r="G91" s="2">
        <v>0.24</v>
      </c>
      <c r="H91" s="1">
        <v>390</v>
      </c>
      <c r="I91" s="3">
        <v>0</v>
      </c>
      <c r="J91" s="3">
        <f t="shared" si="8"/>
        <v>0</v>
      </c>
      <c r="K91" s="4">
        <f t="shared" si="9"/>
        <v>0</v>
      </c>
    </row>
    <row r="92" spans="1:11" ht="15.75">
      <c r="A92" s="32" t="s">
        <v>60</v>
      </c>
      <c r="B92" s="33"/>
      <c r="C92" s="33"/>
      <c r="D92" s="33"/>
      <c r="E92" s="33"/>
      <c r="F92" s="34"/>
      <c r="G92" s="2">
        <v>0.24</v>
      </c>
      <c r="H92" s="1">
        <v>300</v>
      </c>
      <c r="I92" s="3">
        <v>0</v>
      </c>
      <c r="J92" s="3">
        <f t="shared" si="8"/>
        <v>0</v>
      </c>
      <c r="K92" s="4">
        <f t="shared" si="9"/>
        <v>0</v>
      </c>
    </row>
    <row r="93" spans="1:11" ht="15.75">
      <c r="A93" s="32" t="s">
        <v>61</v>
      </c>
      <c r="B93" s="33"/>
      <c r="C93" s="33"/>
      <c r="D93" s="33"/>
      <c r="E93" s="33"/>
      <c r="F93" s="34"/>
      <c r="G93" s="2">
        <v>0.024</v>
      </c>
      <c r="H93" s="1">
        <v>60</v>
      </c>
      <c r="I93" s="3">
        <v>0</v>
      </c>
      <c r="J93" s="3">
        <f t="shared" si="8"/>
        <v>0</v>
      </c>
      <c r="K93" s="4">
        <f t="shared" si="9"/>
        <v>0</v>
      </c>
    </row>
    <row r="94" spans="1:11" ht="15.75">
      <c r="A94" s="32" t="s">
        <v>62</v>
      </c>
      <c r="B94" s="33"/>
      <c r="C94" s="33"/>
      <c r="D94" s="33"/>
      <c r="E94" s="33"/>
      <c r="F94" s="34"/>
      <c r="G94" s="2">
        <v>0.024</v>
      </c>
      <c r="H94" s="1">
        <v>60</v>
      </c>
      <c r="I94" s="3">
        <v>0</v>
      </c>
      <c r="J94" s="3">
        <f t="shared" si="8"/>
        <v>0</v>
      </c>
      <c r="K94" s="4">
        <f t="shared" si="9"/>
        <v>0</v>
      </c>
    </row>
    <row r="95" spans="1:11" ht="15.75">
      <c r="A95" s="32" t="s">
        <v>137</v>
      </c>
      <c r="B95" s="33"/>
      <c r="C95" s="33"/>
      <c r="D95" s="33"/>
      <c r="E95" s="33"/>
      <c r="F95" s="34"/>
      <c r="G95" s="2">
        <v>0.024</v>
      </c>
      <c r="H95" s="1">
        <v>60</v>
      </c>
      <c r="I95" s="3">
        <v>0</v>
      </c>
      <c r="J95" s="3">
        <f t="shared" si="8"/>
        <v>0</v>
      </c>
      <c r="K95" s="4">
        <f t="shared" si="9"/>
        <v>0</v>
      </c>
    </row>
    <row r="96" spans="1:11" ht="15.75">
      <c r="A96" s="32" t="s">
        <v>138</v>
      </c>
      <c r="B96" s="33"/>
      <c r="C96" s="33"/>
      <c r="D96" s="33"/>
      <c r="E96" s="33"/>
      <c r="F96" s="34"/>
      <c r="G96" s="2">
        <v>0.024</v>
      </c>
      <c r="H96" s="1">
        <v>60</v>
      </c>
      <c r="I96" s="3">
        <v>0</v>
      </c>
      <c r="J96" s="3">
        <f t="shared" si="8"/>
        <v>0</v>
      </c>
      <c r="K96" s="4">
        <f t="shared" si="9"/>
        <v>0</v>
      </c>
    </row>
    <row r="97" spans="1:11" ht="15.75">
      <c r="A97" s="32" t="s">
        <v>139</v>
      </c>
      <c r="B97" s="33"/>
      <c r="C97" s="33"/>
      <c r="D97" s="33"/>
      <c r="E97" s="33"/>
      <c r="F97" s="34"/>
      <c r="G97" s="2">
        <v>0.024</v>
      </c>
      <c r="H97" s="1">
        <v>60</v>
      </c>
      <c r="I97" s="3">
        <v>0</v>
      </c>
      <c r="J97" s="3">
        <f t="shared" si="8"/>
        <v>0</v>
      </c>
      <c r="K97" s="4">
        <f t="shared" si="9"/>
        <v>0</v>
      </c>
    </row>
    <row r="98" spans="1:11" ht="15.75">
      <c r="A98" s="32" t="s">
        <v>141</v>
      </c>
      <c r="B98" s="33"/>
      <c r="C98" s="33"/>
      <c r="D98" s="33"/>
      <c r="E98" s="33"/>
      <c r="F98" s="34"/>
      <c r="G98" s="2">
        <v>0.15</v>
      </c>
      <c r="H98" s="1">
        <v>385</v>
      </c>
      <c r="I98" s="3">
        <v>0</v>
      </c>
      <c r="J98" s="3">
        <f t="shared" si="8"/>
        <v>0</v>
      </c>
      <c r="K98" s="4">
        <f t="shared" si="9"/>
        <v>0</v>
      </c>
    </row>
    <row r="99" spans="1:11" ht="15.75">
      <c r="A99" s="32" t="s">
        <v>142</v>
      </c>
      <c r="B99" s="33"/>
      <c r="C99" s="33"/>
      <c r="D99" s="33"/>
      <c r="E99" s="33"/>
      <c r="F99" s="34"/>
      <c r="G99" s="2">
        <v>0.25</v>
      </c>
      <c r="H99" s="1">
        <v>490</v>
      </c>
      <c r="I99" s="3">
        <v>0</v>
      </c>
      <c r="J99" s="3">
        <f>I99*G99</f>
        <v>0</v>
      </c>
      <c r="K99" s="4">
        <f>I99*H99</f>
        <v>0</v>
      </c>
    </row>
    <row r="100" spans="1:11" ht="15.75">
      <c r="A100" s="32" t="s">
        <v>49</v>
      </c>
      <c r="B100" s="33"/>
      <c r="C100" s="33"/>
      <c r="D100" s="33"/>
      <c r="E100" s="33"/>
      <c r="F100" s="34"/>
      <c r="G100" s="2">
        <v>0.1</v>
      </c>
      <c r="H100" s="1">
        <v>530</v>
      </c>
      <c r="I100" s="3">
        <v>0</v>
      </c>
      <c r="J100" s="3">
        <f t="shared" si="8"/>
        <v>0</v>
      </c>
      <c r="K100" s="4">
        <f t="shared" si="9"/>
        <v>0</v>
      </c>
    </row>
    <row r="101" spans="1:11" ht="15.75">
      <c r="A101" s="32" t="s">
        <v>50</v>
      </c>
      <c r="B101" s="33"/>
      <c r="C101" s="33"/>
      <c r="D101" s="33"/>
      <c r="E101" s="33"/>
      <c r="F101" s="34"/>
      <c r="G101" s="2">
        <v>0.1</v>
      </c>
      <c r="H101" s="1">
        <v>180</v>
      </c>
      <c r="I101" s="3">
        <v>0</v>
      </c>
      <c r="J101" s="3">
        <f t="shared" si="8"/>
        <v>0</v>
      </c>
      <c r="K101" s="4">
        <f t="shared" si="9"/>
        <v>0</v>
      </c>
    </row>
    <row r="102" spans="1:11" ht="16.5" thickBot="1">
      <c r="A102" s="40" t="s">
        <v>51</v>
      </c>
      <c r="B102" s="41"/>
      <c r="C102" s="41"/>
      <c r="D102" s="41"/>
      <c r="E102" s="41"/>
      <c r="F102" s="42"/>
      <c r="G102" s="13">
        <v>0.1</v>
      </c>
      <c r="H102" s="5">
        <v>480</v>
      </c>
      <c r="I102" s="14">
        <v>0</v>
      </c>
      <c r="J102" s="3">
        <f t="shared" si="8"/>
        <v>0</v>
      </c>
      <c r="K102" s="4">
        <f t="shared" si="9"/>
        <v>0</v>
      </c>
    </row>
    <row r="103" spans="1:11" ht="22.5" customHeight="1" thickBot="1">
      <c r="A103" s="37" t="s">
        <v>92</v>
      </c>
      <c r="B103" s="38"/>
      <c r="C103" s="38"/>
      <c r="D103" s="38"/>
      <c r="E103" s="38"/>
      <c r="F103" s="38"/>
      <c r="G103" s="38"/>
      <c r="H103" s="38"/>
      <c r="I103" s="39"/>
      <c r="J103" s="15">
        <f>SUM(J86:J102)</f>
        <v>0</v>
      </c>
      <c r="K103" s="15">
        <f>K86+K88+K89+K90+K91+K93+K92+K94+K95+K96+K97+K98+K99+K100+K101+K102</f>
        <v>0</v>
      </c>
    </row>
    <row r="104" spans="1:11" ht="21" customHeight="1" thickBot="1">
      <c r="A104" s="76" t="s">
        <v>63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8"/>
    </row>
    <row r="105" spans="1:11" s="10" customFormat="1" ht="36.75" customHeight="1" thickBot="1">
      <c r="A105" s="47" t="s">
        <v>91</v>
      </c>
      <c r="B105" s="48"/>
      <c r="C105" s="48"/>
      <c r="D105" s="48"/>
      <c r="E105" s="48"/>
      <c r="F105" s="49"/>
      <c r="G105" s="9" t="s">
        <v>95</v>
      </c>
      <c r="H105" s="9" t="s">
        <v>89</v>
      </c>
      <c r="I105" s="9" t="s">
        <v>90</v>
      </c>
      <c r="J105" s="9" t="s">
        <v>96</v>
      </c>
      <c r="K105" s="9" t="s">
        <v>93</v>
      </c>
    </row>
    <row r="106" spans="1:11" ht="15.75">
      <c r="A106" s="32" t="s">
        <v>177</v>
      </c>
      <c r="B106" s="33"/>
      <c r="C106" s="33"/>
      <c r="D106" s="33"/>
      <c r="E106" s="33"/>
      <c r="F106" s="34"/>
      <c r="G106" s="2">
        <v>0.32</v>
      </c>
      <c r="H106" s="1">
        <v>1250</v>
      </c>
      <c r="I106" s="3">
        <v>0</v>
      </c>
      <c r="J106" s="3">
        <f aca="true" t="shared" si="10" ref="J106:J119">I106*G106</f>
        <v>0</v>
      </c>
      <c r="K106" s="4">
        <v>0</v>
      </c>
    </row>
    <row r="107" spans="1:11" ht="15.75">
      <c r="A107" s="32" t="s">
        <v>48</v>
      </c>
      <c r="B107" s="33"/>
      <c r="C107" s="33"/>
      <c r="D107" s="33"/>
      <c r="E107" s="33"/>
      <c r="F107" s="34"/>
      <c r="G107" s="2">
        <v>0.25</v>
      </c>
      <c r="H107" s="1">
        <v>2100</v>
      </c>
      <c r="I107" s="3">
        <v>0</v>
      </c>
      <c r="J107" s="3">
        <f>I107*G107</f>
        <v>0</v>
      </c>
      <c r="K107" s="4">
        <f>I107*H107</f>
        <v>0</v>
      </c>
    </row>
    <row r="108" spans="1:11" ht="15.75">
      <c r="A108" s="32" t="s">
        <v>64</v>
      </c>
      <c r="B108" s="33"/>
      <c r="C108" s="33"/>
      <c r="D108" s="33"/>
      <c r="E108" s="33"/>
      <c r="F108" s="34"/>
      <c r="G108" s="2">
        <v>0.2</v>
      </c>
      <c r="H108" s="1">
        <v>780</v>
      </c>
      <c r="I108" s="3">
        <v>0</v>
      </c>
      <c r="J108" s="3">
        <f t="shared" si="10"/>
        <v>0</v>
      </c>
      <c r="K108" s="4">
        <f aca="true" t="shared" si="11" ref="K108:K119">I108*H108</f>
        <v>0</v>
      </c>
    </row>
    <row r="109" spans="1:11" ht="15.75">
      <c r="A109" s="32" t="s">
        <v>65</v>
      </c>
      <c r="B109" s="33"/>
      <c r="C109" s="33"/>
      <c r="D109" s="33"/>
      <c r="E109" s="33"/>
      <c r="F109" s="34"/>
      <c r="G109" s="2">
        <v>0.25</v>
      </c>
      <c r="H109" s="1">
        <v>530</v>
      </c>
      <c r="I109" s="3">
        <v>0</v>
      </c>
      <c r="J109" s="3">
        <f t="shared" si="10"/>
        <v>0</v>
      </c>
      <c r="K109" s="4">
        <f t="shared" si="11"/>
        <v>0</v>
      </c>
    </row>
    <row r="110" spans="1:11" ht="15.75">
      <c r="A110" s="32" t="s">
        <v>109</v>
      </c>
      <c r="B110" s="33"/>
      <c r="C110" s="33"/>
      <c r="D110" s="33"/>
      <c r="E110" s="33"/>
      <c r="F110" s="34"/>
      <c r="G110" s="2">
        <v>0.17</v>
      </c>
      <c r="H110" s="1">
        <v>380</v>
      </c>
      <c r="I110" s="3">
        <v>0</v>
      </c>
      <c r="J110" s="3">
        <f t="shared" si="10"/>
        <v>0</v>
      </c>
      <c r="K110" s="4">
        <f t="shared" si="11"/>
        <v>0</v>
      </c>
    </row>
    <row r="111" spans="1:11" ht="15.75">
      <c r="A111" s="32" t="s">
        <v>52</v>
      </c>
      <c r="B111" s="33"/>
      <c r="C111" s="33"/>
      <c r="D111" s="33"/>
      <c r="E111" s="33"/>
      <c r="F111" s="34"/>
      <c r="G111" s="2">
        <v>0.18</v>
      </c>
      <c r="H111" s="1">
        <v>790</v>
      </c>
      <c r="I111" s="3">
        <v>0</v>
      </c>
      <c r="J111" s="3">
        <f t="shared" si="10"/>
        <v>0</v>
      </c>
      <c r="K111" s="4">
        <f t="shared" si="11"/>
        <v>0</v>
      </c>
    </row>
    <row r="112" spans="1:11" ht="15.75">
      <c r="A112" s="32" t="s">
        <v>53</v>
      </c>
      <c r="B112" s="33"/>
      <c r="C112" s="33"/>
      <c r="D112" s="33"/>
      <c r="E112" s="33"/>
      <c r="F112" s="34"/>
      <c r="G112" s="2">
        <v>0.21</v>
      </c>
      <c r="H112" s="1">
        <v>750</v>
      </c>
      <c r="I112" s="3">
        <v>0</v>
      </c>
      <c r="J112" s="3">
        <f>I112*G112</f>
        <v>0</v>
      </c>
      <c r="K112" s="4">
        <f>I112*H112</f>
        <v>0</v>
      </c>
    </row>
    <row r="113" spans="1:11" ht="15.75">
      <c r="A113" s="32" t="s">
        <v>54</v>
      </c>
      <c r="B113" s="33"/>
      <c r="C113" s="33"/>
      <c r="D113" s="33"/>
      <c r="E113" s="33"/>
      <c r="F113" s="34"/>
      <c r="G113" s="2">
        <v>0.24</v>
      </c>
      <c r="H113" s="1">
        <v>720</v>
      </c>
      <c r="I113" s="3">
        <v>0</v>
      </c>
      <c r="J113" s="3">
        <f>I113*G113</f>
        <v>0</v>
      </c>
      <c r="K113" s="4">
        <f>I113*H113</f>
        <v>0</v>
      </c>
    </row>
    <row r="114" spans="1:11" ht="15.75">
      <c r="A114" s="32" t="s">
        <v>66</v>
      </c>
      <c r="B114" s="33"/>
      <c r="C114" s="33"/>
      <c r="D114" s="33"/>
      <c r="E114" s="33"/>
      <c r="F114" s="34"/>
      <c r="G114" s="2">
        <v>0.22</v>
      </c>
      <c r="H114" s="1">
        <v>750</v>
      </c>
      <c r="I114" s="3">
        <v>0</v>
      </c>
      <c r="J114" s="3">
        <f>I114*G114</f>
        <v>0</v>
      </c>
      <c r="K114" s="4">
        <f>I114*H114</f>
        <v>0</v>
      </c>
    </row>
    <row r="115" spans="1:11" ht="15.75">
      <c r="A115" s="40" t="s">
        <v>67</v>
      </c>
      <c r="B115" s="41"/>
      <c r="C115" s="41"/>
      <c r="D115" s="41"/>
      <c r="E115" s="41"/>
      <c r="F115" s="42"/>
      <c r="G115" s="13">
        <v>0.5</v>
      </c>
      <c r="H115" s="5">
        <v>1650</v>
      </c>
      <c r="I115" s="14">
        <v>0</v>
      </c>
      <c r="J115" s="3">
        <f>I115*G115</f>
        <v>0</v>
      </c>
      <c r="K115" s="4">
        <f>I115*H115</f>
        <v>0</v>
      </c>
    </row>
    <row r="116" spans="1:11" ht="15.75">
      <c r="A116" s="32" t="s">
        <v>143</v>
      </c>
      <c r="B116" s="33"/>
      <c r="C116" s="33"/>
      <c r="D116" s="33"/>
      <c r="E116" s="33"/>
      <c r="F116" s="34"/>
      <c r="G116" s="2">
        <v>0.3</v>
      </c>
      <c r="H116" s="1">
        <v>410</v>
      </c>
      <c r="I116" s="3">
        <v>0</v>
      </c>
      <c r="J116" s="3">
        <f t="shared" si="10"/>
        <v>0</v>
      </c>
      <c r="K116" s="4">
        <f t="shared" si="11"/>
        <v>0</v>
      </c>
    </row>
    <row r="117" spans="1:11" ht="15.75">
      <c r="A117" s="32" t="s">
        <v>144</v>
      </c>
      <c r="B117" s="33"/>
      <c r="C117" s="33"/>
      <c r="D117" s="33"/>
      <c r="E117" s="33"/>
      <c r="F117" s="34"/>
      <c r="G117" s="2">
        <v>0.18</v>
      </c>
      <c r="H117" s="1">
        <v>550</v>
      </c>
      <c r="I117" s="3">
        <v>0</v>
      </c>
      <c r="J117" s="3">
        <f t="shared" si="10"/>
        <v>0</v>
      </c>
      <c r="K117" s="4">
        <f t="shared" si="11"/>
        <v>0</v>
      </c>
    </row>
    <row r="118" spans="1:11" ht="15.75">
      <c r="A118" s="32" t="s">
        <v>145</v>
      </c>
      <c r="B118" s="33"/>
      <c r="C118" s="33"/>
      <c r="D118" s="33"/>
      <c r="E118" s="33"/>
      <c r="F118" s="34"/>
      <c r="G118" s="2">
        <v>0.215</v>
      </c>
      <c r="H118" s="1">
        <v>650</v>
      </c>
      <c r="I118" s="3">
        <v>0</v>
      </c>
      <c r="J118" s="3">
        <f t="shared" si="10"/>
        <v>0</v>
      </c>
      <c r="K118" s="4">
        <f t="shared" si="11"/>
        <v>0</v>
      </c>
    </row>
    <row r="119" spans="1:11" ht="16.5" thickBot="1">
      <c r="A119" s="40" t="s">
        <v>146</v>
      </c>
      <c r="B119" s="41"/>
      <c r="C119" s="41"/>
      <c r="D119" s="41"/>
      <c r="E119" s="41"/>
      <c r="F119" s="42"/>
      <c r="G119" s="13">
        <v>0.15</v>
      </c>
      <c r="H119" s="5">
        <v>650</v>
      </c>
      <c r="I119" s="14">
        <v>0</v>
      </c>
      <c r="J119" s="3">
        <f t="shared" si="10"/>
        <v>0</v>
      </c>
      <c r="K119" s="4">
        <f t="shared" si="11"/>
        <v>0</v>
      </c>
    </row>
    <row r="120" spans="1:11" ht="22.5" customHeight="1" thickBot="1">
      <c r="A120" s="37" t="s">
        <v>92</v>
      </c>
      <c r="B120" s="38"/>
      <c r="C120" s="38"/>
      <c r="D120" s="38"/>
      <c r="E120" s="38"/>
      <c r="F120" s="38"/>
      <c r="G120" s="38"/>
      <c r="H120" s="38"/>
      <c r="I120" s="39"/>
      <c r="J120" s="15">
        <f>SUM(J106:J119)</f>
        <v>0</v>
      </c>
      <c r="K120" s="15">
        <f>K106+K108+K107+K109+K110+K111+K112+K113+K114+K115+K116+K117+K118+K119</f>
        <v>0</v>
      </c>
    </row>
    <row r="121" spans="1:11" ht="21" customHeight="1" thickBot="1">
      <c r="A121" s="76" t="s">
        <v>68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8"/>
    </row>
    <row r="122" spans="1:11" s="10" customFormat="1" ht="36.75" customHeight="1" thickBot="1">
      <c r="A122" s="47" t="s">
        <v>91</v>
      </c>
      <c r="B122" s="48"/>
      <c r="C122" s="48"/>
      <c r="D122" s="48"/>
      <c r="E122" s="48"/>
      <c r="F122" s="49"/>
      <c r="G122" s="9" t="s">
        <v>95</v>
      </c>
      <c r="H122" s="9" t="s">
        <v>89</v>
      </c>
      <c r="I122" s="9" t="s">
        <v>90</v>
      </c>
      <c r="J122" s="9" t="s">
        <v>96</v>
      </c>
      <c r="K122" s="9" t="s">
        <v>93</v>
      </c>
    </row>
    <row r="123" spans="1:11" ht="15.75">
      <c r="A123" s="32" t="s">
        <v>69</v>
      </c>
      <c r="B123" s="33"/>
      <c r="C123" s="33"/>
      <c r="D123" s="33"/>
      <c r="E123" s="33"/>
      <c r="F123" s="34"/>
      <c r="G123" s="2">
        <v>0.2</v>
      </c>
      <c r="H123" s="1">
        <v>450</v>
      </c>
      <c r="I123" s="3">
        <v>0</v>
      </c>
      <c r="J123" s="3">
        <f aca="true" t="shared" si="12" ref="J123:J128">I123*G123</f>
        <v>0</v>
      </c>
      <c r="K123" s="4">
        <f aca="true" t="shared" si="13" ref="K123:K128">I123*H123</f>
        <v>0</v>
      </c>
    </row>
    <row r="124" spans="1:11" ht="15.75">
      <c r="A124" s="32" t="s">
        <v>70</v>
      </c>
      <c r="B124" s="33"/>
      <c r="C124" s="33"/>
      <c r="D124" s="33"/>
      <c r="E124" s="33"/>
      <c r="F124" s="34"/>
      <c r="G124" s="2">
        <v>0.2</v>
      </c>
      <c r="H124" s="1">
        <v>350</v>
      </c>
      <c r="I124" s="3">
        <v>0</v>
      </c>
      <c r="J124" s="3">
        <f t="shared" si="12"/>
        <v>0</v>
      </c>
      <c r="K124" s="4">
        <f t="shared" si="13"/>
        <v>0</v>
      </c>
    </row>
    <row r="125" spans="1:11" ht="15.75">
      <c r="A125" s="32" t="s">
        <v>71</v>
      </c>
      <c r="B125" s="33"/>
      <c r="C125" s="33"/>
      <c r="D125" s="33"/>
      <c r="E125" s="33"/>
      <c r="F125" s="34"/>
      <c r="G125" s="2">
        <v>0.2</v>
      </c>
      <c r="H125" s="1">
        <v>650</v>
      </c>
      <c r="I125" s="3">
        <v>0</v>
      </c>
      <c r="J125" s="3">
        <f t="shared" si="12"/>
        <v>0</v>
      </c>
      <c r="K125" s="4">
        <f t="shared" si="13"/>
        <v>0</v>
      </c>
    </row>
    <row r="126" spans="1:11" ht="15.75">
      <c r="A126" s="32" t="s">
        <v>72</v>
      </c>
      <c r="B126" s="33"/>
      <c r="C126" s="33"/>
      <c r="D126" s="33"/>
      <c r="E126" s="33"/>
      <c r="F126" s="34"/>
      <c r="G126" s="2">
        <v>0.2</v>
      </c>
      <c r="H126" s="1">
        <v>780</v>
      </c>
      <c r="I126" s="3">
        <v>0</v>
      </c>
      <c r="J126" s="3">
        <f t="shared" si="12"/>
        <v>0</v>
      </c>
      <c r="K126" s="4">
        <f t="shared" si="13"/>
        <v>0</v>
      </c>
    </row>
    <row r="127" spans="1:11" ht="15.75">
      <c r="A127" s="32" t="s">
        <v>73</v>
      </c>
      <c r="B127" s="33"/>
      <c r="C127" s="33"/>
      <c r="D127" s="33"/>
      <c r="E127" s="33"/>
      <c r="F127" s="34"/>
      <c r="G127" s="2">
        <v>0.2</v>
      </c>
      <c r="H127" s="1">
        <v>850</v>
      </c>
      <c r="I127" s="3">
        <v>0</v>
      </c>
      <c r="J127" s="3">
        <f t="shared" si="12"/>
        <v>0</v>
      </c>
      <c r="K127" s="4">
        <f t="shared" si="13"/>
        <v>0</v>
      </c>
    </row>
    <row r="128" spans="1:11" ht="16.5" thickBot="1">
      <c r="A128" s="40" t="s">
        <v>74</v>
      </c>
      <c r="B128" s="41"/>
      <c r="C128" s="41"/>
      <c r="D128" s="41"/>
      <c r="E128" s="41"/>
      <c r="F128" s="42"/>
      <c r="G128" s="13">
        <v>0.2</v>
      </c>
      <c r="H128" s="5">
        <v>1400</v>
      </c>
      <c r="I128" s="14">
        <v>0</v>
      </c>
      <c r="J128" s="3">
        <f t="shared" si="12"/>
        <v>0</v>
      </c>
      <c r="K128" s="4">
        <f t="shared" si="13"/>
        <v>0</v>
      </c>
    </row>
    <row r="129" spans="1:11" ht="22.5" customHeight="1" thickBot="1">
      <c r="A129" s="37" t="s">
        <v>92</v>
      </c>
      <c r="B129" s="38"/>
      <c r="C129" s="38"/>
      <c r="D129" s="38"/>
      <c r="E129" s="38"/>
      <c r="F129" s="38"/>
      <c r="G129" s="38"/>
      <c r="H129" s="38"/>
      <c r="I129" s="39"/>
      <c r="J129" s="15">
        <f>SUM(J123:J128)</f>
        <v>0</v>
      </c>
      <c r="K129" s="15">
        <f>K123+K124+K125+K126+K127+K128</f>
        <v>0</v>
      </c>
    </row>
    <row r="130" spans="1:11" ht="21" customHeight="1" thickBot="1">
      <c r="A130" s="76" t="s">
        <v>76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8"/>
    </row>
    <row r="131" spans="1:11" s="10" customFormat="1" ht="36.75" customHeight="1" thickBot="1">
      <c r="A131" s="47" t="s">
        <v>91</v>
      </c>
      <c r="B131" s="48"/>
      <c r="C131" s="48"/>
      <c r="D131" s="48"/>
      <c r="E131" s="48"/>
      <c r="F131" s="49"/>
      <c r="G131" s="9" t="s">
        <v>95</v>
      </c>
      <c r="H131" s="9" t="s">
        <v>89</v>
      </c>
      <c r="I131" s="9" t="s">
        <v>90</v>
      </c>
      <c r="J131" s="9" t="s">
        <v>96</v>
      </c>
      <c r="K131" s="9" t="s">
        <v>93</v>
      </c>
    </row>
    <row r="132" spans="1:11" ht="32.25" customHeight="1">
      <c r="A132" s="32" t="s">
        <v>147</v>
      </c>
      <c r="B132" s="33"/>
      <c r="C132" s="33"/>
      <c r="D132" s="33"/>
      <c r="E132" s="33"/>
      <c r="F132" s="34"/>
      <c r="G132" s="2">
        <v>1</v>
      </c>
      <c r="H132" s="1">
        <v>2800</v>
      </c>
      <c r="I132" s="3">
        <v>0</v>
      </c>
      <c r="J132" s="3">
        <f aca="true" t="shared" si="14" ref="J132:J140">I132*G132</f>
        <v>0</v>
      </c>
      <c r="K132" s="4">
        <f aca="true" t="shared" si="15" ref="K132:K140">I132*H132</f>
        <v>0</v>
      </c>
    </row>
    <row r="133" spans="1:11" ht="34.5" customHeight="1">
      <c r="A133" s="32" t="s">
        <v>148</v>
      </c>
      <c r="B133" s="33"/>
      <c r="C133" s="33"/>
      <c r="D133" s="33"/>
      <c r="E133" s="33"/>
      <c r="F133" s="34"/>
      <c r="G133" s="2">
        <v>1</v>
      </c>
      <c r="H133" s="1">
        <v>2400</v>
      </c>
      <c r="I133" s="3">
        <v>0</v>
      </c>
      <c r="J133" s="3">
        <f t="shared" si="14"/>
        <v>0</v>
      </c>
      <c r="K133" s="4">
        <f t="shared" si="15"/>
        <v>0</v>
      </c>
    </row>
    <row r="134" spans="1:11" ht="33" customHeight="1">
      <c r="A134" s="32" t="s">
        <v>149</v>
      </c>
      <c r="B134" s="33"/>
      <c r="C134" s="33"/>
      <c r="D134" s="33"/>
      <c r="E134" s="33"/>
      <c r="F134" s="34"/>
      <c r="G134" s="2">
        <v>1</v>
      </c>
      <c r="H134" s="1">
        <v>5400</v>
      </c>
      <c r="I134" s="3">
        <v>0</v>
      </c>
      <c r="J134" s="3">
        <f t="shared" si="14"/>
        <v>0</v>
      </c>
      <c r="K134" s="4">
        <f t="shared" si="15"/>
        <v>0</v>
      </c>
    </row>
    <row r="135" spans="1:11" ht="15.75" customHeight="1">
      <c r="A135" s="32" t="s">
        <v>150</v>
      </c>
      <c r="B135" s="33"/>
      <c r="C135" s="33"/>
      <c r="D135" s="33"/>
      <c r="E135" s="33"/>
      <c r="F135" s="34"/>
      <c r="G135" s="2">
        <v>1</v>
      </c>
      <c r="H135" s="1">
        <v>2700</v>
      </c>
      <c r="I135" s="3">
        <v>0</v>
      </c>
      <c r="J135" s="3">
        <f t="shared" si="14"/>
        <v>0</v>
      </c>
      <c r="K135" s="4">
        <f t="shared" si="15"/>
        <v>0</v>
      </c>
    </row>
    <row r="136" spans="1:11" ht="15.75" customHeight="1">
      <c r="A136" s="32" t="s">
        <v>151</v>
      </c>
      <c r="B136" s="33"/>
      <c r="C136" s="33"/>
      <c r="D136" s="33"/>
      <c r="E136" s="33"/>
      <c r="F136" s="34"/>
      <c r="G136" s="2">
        <v>1</v>
      </c>
      <c r="H136" s="1">
        <v>3200</v>
      </c>
      <c r="I136" s="3">
        <v>0</v>
      </c>
      <c r="J136" s="3">
        <f t="shared" si="14"/>
        <v>0</v>
      </c>
      <c r="K136" s="4">
        <f t="shared" si="15"/>
        <v>0</v>
      </c>
    </row>
    <row r="137" spans="1:11" ht="15.75" customHeight="1">
      <c r="A137" s="32" t="s">
        <v>152</v>
      </c>
      <c r="B137" s="33"/>
      <c r="C137" s="33"/>
      <c r="D137" s="33"/>
      <c r="E137" s="33"/>
      <c r="F137" s="34"/>
      <c r="G137" s="2">
        <v>1</v>
      </c>
      <c r="H137" s="1">
        <v>2500</v>
      </c>
      <c r="I137" s="3">
        <v>0</v>
      </c>
      <c r="J137" s="3">
        <f t="shared" si="14"/>
        <v>0</v>
      </c>
      <c r="K137" s="4">
        <f t="shared" si="15"/>
        <v>0</v>
      </c>
    </row>
    <row r="138" spans="1:11" ht="15.75" customHeight="1">
      <c r="A138" s="32" t="s">
        <v>75</v>
      </c>
      <c r="B138" s="33"/>
      <c r="C138" s="33"/>
      <c r="D138" s="33"/>
      <c r="E138" s="33"/>
      <c r="F138" s="34"/>
      <c r="G138" s="2">
        <v>1</v>
      </c>
      <c r="H138" s="1">
        <v>3100</v>
      </c>
      <c r="I138" s="3">
        <v>0</v>
      </c>
      <c r="J138" s="3">
        <f t="shared" si="14"/>
        <v>0</v>
      </c>
      <c r="K138" s="4">
        <f t="shared" si="15"/>
        <v>0</v>
      </c>
    </row>
    <row r="139" spans="1:11" ht="15.75" customHeight="1">
      <c r="A139" s="32" t="s">
        <v>153</v>
      </c>
      <c r="B139" s="33"/>
      <c r="C139" s="33"/>
      <c r="D139" s="33"/>
      <c r="E139" s="33"/>
      <c r="F139" s="34"/>
      <c r="G139" s="2">
        <v>1</v>
      </c>
      <c r="H139" s="1">
        <v>2300</v>
      </c>
      <c r="I139" s="3">
        <v>0</v>
      </c>
      <c r="J139" s="3">
        <f t="shared" si="14"/>
        <v>0</v>
      </c>
      <c r="K139" s="4">
        <f t="shared" si="15"/>
        <v>0</v>
      </c>
    </row>
    <row r="140" spans="1:11" ht="15.75" customHeight="1" thickBot="1">
      <c r="A140" s="32" t="s">
        <v>181</v>
      </c>
      <c r="B140" s="33"/>
      <c r="C140" s="33"/>
      <c r="D140" s="33"/>
      <c r="E140" s="33"/>
      <c r="F140" s="34"/>
      <c r="G140" s="2">
        <v>1</v>
      </c>
      <c r="H140" s="1">
        <v>2500</v>
      </c>
      <c r="I140" s="3">
        <v>0</v>
      </c>
      <c r="J140" s="3">
        <f t="shared" si="14"/>
        <v>0</v>
      </c>
      <c r="K140" s="4">
        <f t="shared" si="15"/>
        <v>0</v>
      </c>
    </row>
    <row r="141" spans="1:11" ht="22.5" customHeight="1" thickBot="1">
      <c r="A141" s="37" t="s">
        <v>92</v>
      </c>
      <c r="B141" s="38"/>
      <c r="C141" s="38"/>
      <c r="D141" s="38"/>
      <c r="E141" s="38"/>
      <c r="F141" s="38"/>
      <c r="G141" s="38"/>
      <c r="H141" s="38"/>
      <c r="I141" s="39"/>
      <c r="J141" s="15">
        <f>SUM(J132:J140)</f>
        <v>0</v>
      </c>
      <c r="K141" s="15">
        <f>K140+K139+K138+K137+K136+K135+K134+K133+K132</f>
        <v>0</v>
      </c>
    </row>
    <row r="142" spans="1:11" ht="21" customHeight="1" thickBot="1">
      <c r="A142" s="76" t="s">
        <v>83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8"/>
    </row>
    <row r="143" spans="1:11" s="10" customFormat="1" ht="36.75" customHeight="1" thickBot="1">
      <c r="A143" s="47" t="s">
        <v>91</v>
      </c>
      <c r="B143" s="48"/>
      <c r="C143" s="48"/>
      <c r="D143" s="48"/>
      <c r="E143" s="48"/>
      <c r="F143" s="49"/>
      <c r="G143" s="9" t="s">
        <v>95</v>
      </c>
      <c r="H143" s="9" t="s">
        <v>89</v>
      </c>
      <c r="I143" s="9" t="s">
        <v>90</v>
      </c>
      <c r="J143" s="9" t="s">
        <v>96</v>
      </c>
      <c r="K143" s="9" t="s">
        <v>93</v>
      </c>
    </row>
    <row r="144" spans="1:11" ht="15.75">
      <c r="A144" s="32" t="s">
        <v>84</v>
      </c>
      <c r="B144" s="33"/>
      <c r="C144" s="33"/>
      <c r="D144" s="33"/>
      <c r="E144" s="33"/>
      <c r="F144" s="34"/>
      <c r="G144" s="2">
        <v>0.15</v>
      </c>
      <c r="H144" s="1">
        <v>150</v>
      </c>
      <c r="I144" s="3">
        <v>0</v>
      </c>
      <c r="J144" s="3">
        <f aca="true" t="shared" si="16" ref="J144:J151">I144*G144</f>
        <v>0</v>
      </c>
      <c r="K144" s="4">
        <f aca="true" t="shared" si="17" ref="K144:K151">I144*H144</f>
        <v>0</v>
      </c>
    </row>
    <row r="145" spans="1:11" ht="15.75">
      <c r="A145" s="32" t="s">
        <v>105</v>
      </c>
      <c r="B145" s="33"/>
      <c r="C145" s="33"/>
      <c r="D145" s="33"/>
      <c r="E145" s="33"/>
      <c r="F145" s="34"/>
      <c r="G145" s="2">
        <v>0.15</v>
      </c>
      <c r="H145" s="1">
        <v>150</v>
      </c>
      <c r="I145" s="3">
        <v>0</v>
      </c>
      <c r="J145" s="3">
        <f t="shared" si="16"/>
        <v>0</v>
      </c>
      <c r="K145" s="4">
        <f t="shared" si="17"/>
        <v>0</v>
      </c>
    </row>
    <row r="146" spans="1:11" ht="15.75">
      <c r="A146" s="32" t="s">
        <v>85</v>
      </c>
      <c r="B146" s="33"/>
      <c r="C146" s="33"/>
      <c r="D146" s="33"/>
      <c r="E146" s="33"/>
      <c r="F146" s="34"/>
      <c r="G146" s="2">
        <v>0.25</v>
      </c>
      <c r="H146" s="1">
        <v>250</v>
      </c>
      <c r="I146" s="3">
        <v>0</v>
      </c>
      <c r="J146" s="3">
        <f t="shared" si="16"/>
        <v>0</v>
      </c>
      <c r="K146" s="4">
        <f t="shared" si="17"/>
        <v>0</v>
      </c>
    </row>
    <row r="147" spans="1:11" ht="15.75">
      <c r="A147" s="32" t="s">
        <v>86</v>
      </c>
      <c r="B147" s="33"/>
      <c r="C147" s="33"/>
      <c r="D147" s="33"/>
      <c r="E147" s="33"/>
      <c r="F147" s="34"/>
      <c r="G147" s="2">
        <v>0.15</v>
      </c>
      <c r="H147" s="1">
        <v>150</v>
      </c>
      <c r="I147" s="3">
        <v>0</v>
      </c>
      <c r="J147" s="3">
        <f t="shared" si="16"/>
        <v>0</v>
      </c>
      <c r="K147" s="4">
        <f t="shared" si="17"/>
        <v>0</v>
      </c>
    </row>
    <row r="148" spans="1:11" ht="15.75">
      <c r="A148" s="32" t="s">
        <v>87</v>
      </c>
      <c r="B148" s="33"/>
      <c r="C148" s="33"/>
      <c r="D148" s="33"/>
      <c r="E148" s="33"/>
      <c r="F148" s="34"/>
      <c r="G148" s="2">
        <v>0.15</v>
      </c>
      <c r="H148" s="1">
        <v>150</v>
      </c>
      <c r="I148" s="3">
        <v>0</v>
      </c>
      <c r="J148" s="3">
        <f>I148*G148</f>
        <v>0</v>
      </c>
      <c r="K148" s="4">
        <f>I148*H148</f>
        <v>0</v>
      </c>
    </row>
    <row r="149" spans="1:11" ht="15.75">
      <c r="A149" s="40" t="s">
        <v>88</v>
      </c>
      <c r="B149" s="41"/>
      <c r="C149" s="41"/>
      <c r="D149" s="41"/>
      <c r="E149" s="41"/>
      <c r="F149" s="42"/>
      <c r="G149" s="13">
        <v>0.2</v>
      </c>
      <c r="H149" s="5">
        <v>150</v>
      </c>
      <c r="I149" s="14">
        <v>0</v>
      </c>
      <c r="J149" s="3">
        <f>I149*G149</f>
        <v>0</v>
      </c>
      <c r="K149" s="4">
        <f>I149*H149</f>
        <v>0</v>
      </c>
    </row>
    <row r="150" spans="1:11" ht="15.75">
      <c r="A150" s="32" t="s">
        <v>154</v>
      </c>
      <c r="B150" s="33"/>
      <c r="C150" s="33"/>
      <c r="D150" s="33"/>
      <c r="E150" s="33"/>
      <c r="F150" s="34"/>
      <c r="G150" s="2">
        <v>0.15</v>
      </c>
      <c r="H150" s="1">
        <v>310</v>
      </c>
      <c r="I150" s="3">
        <v>0</v>
      </c>
      <c r="J150" s="3">
        <f t="shared" si="16"/>
        <v>0</v>
      </c>
      <c r="K150" s="4">
        <f t="shared" si="17"/>
        <v>0</v>
      </c>
    </row>
    <row r="151" spans="1:11" ht="16.5" thickBot="1">
      <c r="A151" s="40" t="s">
        <v>155</v>
      </c>
      <c r="B151" s="41"/>
      <c r="C151" s="41"/>
      <c r="D151" s="41"/>
      <c r="E151" s="41"/>
      <c r="F151" s="42"/>
      <c r="G151" s="13">
        <v>0.15</v>
      </c>
      <c r="H151" s="5">
        <v>150</v>
      </c>
      <c r="I151" s="14">
        <v>0</v>
      </c>
      <c r="J151" s="3">
        <f t="shared" si="16"/>
        <v>0</v>
      </c>
      <c r="K151" s="4">
        <f t="shared" si="17"/>
        <v>0</v>
      </c>
    </row>
    <row r="152" spans="1:11" ht="22.5" customHeight="1" thickBot="1">
      <c r="A152" s="37" t="s">
        <v>92</v>
      </c>
      <c r="B152" s="38"/>
      <c r="C152" s="38"/>
      <c r="D152" s="38"/>
      <c r="E152" s="38"/>
      <c r="F152" s="38"/>
      <c r="G152" s="38"/>
      <c r="H152" s="38"/>
      <c r="I152" s="39"/>
      <c r="J152" s="15">
        <f>SUM(J144:J151)</f>
        <v>0</v>
      </c>
      <c r="K152" s="15">
        <f>K151+K150+K149+K148+K147+K146+K145+K144</f>
        <v>0</v>
      </c>
    </row>
    <row r="153" spans="1:11" ht="21" customHeight="1" thickBot="1">
      <c r="A153" s="76" t="s">
        <v>77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8"/>
    </row>
    <row r="154" spans="1:11" s="10" customFormat="1" ht="36.75" customHeight="1" thickBot="1">
      <c r="A154" s="47" t="s">
        <v>91</v>
      </c>
      <c r="B154" s="48"/>
      <c r="C154" s="48"/>
      <c r="D154" s="48"/>
      <c r="E154" s="48"/>
      <c r="F154" s="49"/>
      <c r="G154" s="9" t="s">
        <v>95</v>
      </c>
      <c r="H154" s="9" t="s">
        <v>89</v>
      </c>
      <c r="I154" s="9" t="s">
        <v>90</v>
      </c>
      <c r="J154" s="9" t="s">
        <v>96</v>
      </c>
      <c r="K154" s="9" t="s">
        <v>93</v>
      </c>
    </row>
    <row r="155" spans="1:11" ht="15.75">
      <c r="A155" s="32" t="s">
        <v>78</v>
      </c>
      <c r="B155" s="33"/>
      <c r="C155" s="33"/>
      <c r="D155" s="33"/>
      <c r="E155" s="33"/>
      <c r="F155" s="34"/>
      <c r="G155" s="2">
        <v>1</v>
      </c>
      <c r="H155" s="1">
        <v>1000</v>
      </c>
      <c r="I155" s="3">
        <v>0</v>
      </c>
      <c r="J155" s="3">
        <f>I155*G155</f>
        <v>0</v>
      </c>
      <c r="K155" s="4">
        <f>I155*H155</f>
        <v>0</v>
      </c>
    </row>
    <row r="156" spans="1:11" ht="15.75">
      <c r="A156" s="32" t="s">
        <v>197</v>
      </c>
      <c r="B156" s="33"/>
      <c r="C156" s="33"/>
      <c r="D156" s="33"/>
      <c r="E156" s="33"/>
      <c r="F156" s="34"/>
      <c r="G156" s="2">
        <v>1</v>
      </c>
      <c r="H156" s="1">
        <v>2500</v>
      </c>
      <c r="I156" s="3">
        <v>0</v>
      </c>
      <c r="J156" s="3">
        <f>I156*G156</f>
        <v>0</v>
      </c>
      <c r="K156" s="4">
        <f>I156*H156</f>
        <v>0</v>
      </c>
    </row>
    <row r="157" spans="1:11" ht="15.75">
      <c r="A157" s="32" t="s">
        <v>199</v>
      </c>
      <c r="B157" s="33"/>
      <c r="C157" s="33"/>
      <c r="D157" s="33"/>
      <c r="E157" s="33"/>
      <c r="F157" s="34"/>
      <c r="G157" s="2">
        <v>1</v>
      </c>
      <c r="H157" s="1">
        <v>1500</v>
      </c>
      <c r="I157" s="3">
        <v>0</v>
      </c>
      <c r="J157" s="3">
        <f>I157*G157</f>
        <v>0</v>
      </c>
      <c r="K157" s="4">
        <f>I157*H157</f>
        <v>0</v>
      </c>
    </row>
    <row r="158" spans="1:11" ht="15.75">
      <c r="A158" s="35" t="s">
        <v>205</v>
      </c>
      <c r="B158" s="35"/>
      <c r="C158" s="35"/>
      <c r="D158" s="35"/>
      <c r="E158" s="35"/>
      <c r="F158" s="35"/>
      <c r="G158" s="2">
        <v>1</v>
      </c>
      <c r="H158" s="2">
        <v>350</v>
      </c>
      <c r="I158" s="3">
        <v>0</v>
      </c>
      <c r="J158" s="3">
        <f>I158*G158</f>
        <v>0</v>
      </c>
      <c r="K158" s="4">
        <f>I158*H158</f>
        <v>0</v>
      </c>
    </row>
    <row r="159" spans="1:11" ht="15.75">
      <c r="A159" s="35" t="s">
        <v>206</v>
      </c>
      <c r="B159" s="35"/>
      <c r="C159" s="35"/>
      <c r="D159" s="35"/>
      <c r="E159" s="35"/>
      <c r="F159" s="35"/>
      <c r="G159" s="2">
        <v>1</v>
      </c>
      <c r="H159" s="2">
        <v>200</v>
      </c>
      <c r="I159" s="3">
        <v>0</v>
      </c>
      <c r="J159" s="3">
        <f>I159*G159</f>
        <v>0</v>
      </c>
      <c r="K159" s="4">
        <f>I159*H159</f>
        <v>0</v>
      </c>
    </row>
    <row r="160" spans="1:11" ht="15.75">
      <c r="A160" s="35" t="s">
        <v>207</v>
      </c>
      <c r="B160" s="35"/>
      <c r="C160" s="35"/>
      <c r="D160" s="35"/>
      <c r="E160" s="35"/>
      <c r="F160" s="35"/>
      <c r="G160" s="2">
        <v>1</v>
      </c>
      <c r="H160" s="2">
        <v>200</v>
      </c>
      <c r="I160" s="3">
        <v>0</v>
      </c>
      <c r="J160" s="3">
        <f aca="true" t="shared" si="18" ref="J160:J165">I160*G160</f>
        <v>0</v>
      </c>
      <c r="K160" s="4">
        <f aca="true" t="shared" si="19" ref="K160:K165">I160*H160</f>
        <v>0</v>
      </c>
    </row>
    <row r="161" spans="1:11" ht="15.75">
      <c r="A161" s="32" t="s">
        <v>200</v>
      </c>
      <c r="B161" s="33"/>
      <c r="C161" s="33"/>
      <c r="D161" s="33"/>
      <c r="E161" s="33"/>
      <c r="F161" s="34"/>
      <c r="G161" s="2">
        <v>1</v>
      </c>
      <c r="H161" s="1">
        <v>100</v>
      </c>
      <c r="I161" s="3">
        <v>0</v>
      </c>
      <c r="J161" s="3">
        <f t="shared" si="18"/>
        <v>0</v>
      </c>
      <c r="K161" s="4">
        <f t="shared" si="19"/>
        <v>0</v>
      </c>
    </row>
    <row r="162" spans="1:11" ht="15.75">
      <c r="A162" s="32" t="s">
        <v>201</v>
      </c>
      <c r="B162" s="33"/>
      <c r="C162" s="33"/>
      <c r="D162" s="33"/>
      <c r="E162" s="33"/>
      <c r="F162" s="34"/>
      <c r="G162" s="2">
        <v>1</v>
      </c>
      <c r="H162" s="1">
        <v>160</v>
      </c>
      <c r="I162" s="3">
        <v>0</v>
      </c>
      <c r="J162" s="3">
        <f t="shared" si="18"/>
        <v>0</v>
      </c>
      <c r="K162" s="4">
        <f t="shared" si="19"/>
        <v>0</v>
      </c>
    </row>
    <row r="163" spans="1:11" ht="15.75">
      <c r="A163" s="35" t="s">
        <v>202</v>
      </c>
      <c r="B163" s="35"/>
      <c r="C163" s="35"/>
      <c r="D163" s="35"/>
      <c r="E163" s="35"/>
      <c r="F163" s="35"/>
      <c r="G163" s="2">
        <v>1</v>
      </c>
      <c r="H163" s="2">
        <v>100</v>
      </c>
      <c r="I163" s="3">
        <v>0</v>
      </c>
      <c r="J163" s="3">
        <f t="shared" si="18"/>
        <v>0</v>
      </c>
      <c r="K163" s="4">
        <f t="shared" si="19"/>
        <v>0</v>
      </c>
    </row>
    <row r="164" spans="1:11" ht="15.75">
      <c r="A164" s="35" t="s">
        <v>203</v>
      </c>
      <c r="B164" s="35"/>
      <c r="C164" s="35"/>
      <c r="D164" s="35"/>
      <c r="E164" s="35"/>
      <c r="F164" s="35"/>
      <c r="G164" s="2">
        <v>1</v>
      </c>
      <c r="H164" s="2">
        <v>120</v>
      </c>
      <c r="I164" s="3">
        <v>0</v>
      </c>
      <c r="J164" s="3">
        <f t="shared" si="18"/>
        <v>0</v>
      </c>
      <c r="K164" s="4">
        <f t="shared" si="19"/>
        <v>0</v>
      </c>
    </row>
    <row r="165" spans="1:11" ht="15.75">
      <c r="A165" s="35" t="s">
        <v>204</v>
      </c>
      <c r="B165" s="35"/>
      <c r="C165" s="35"/>
      <c r="D165" s="35"/>
      <c r="E165" s="35"/>
      <c r="F165" s="35"/>
      <c r="G165" s="2">
        <v>0.1</v>
      </c>
      <c r="H165" s="2">
        <v>500</v>
      </c>
      <c r="I165" s="3">
        <v>0</v>
      </c>
      <c r="J165" s="3">
        <f t="shared" si="18"/>
        <v>0</v>
      </c>
      <c r="K165" s="4">
        <f t="shared" si="19"/>
        <v>0</v>
      </c>
    </row>
    <row r="166" spans="1:11" ht="15.75">
      <c r="A166" s="32" t="s">
        <v>79</v>
      </c>
      <c r="B166" s="33"/>
      <c r="C166" s="33"/>
      <c r="D166" s="33"/>
      <c r="E166" s="33"/>
      <c r="F166" s="34"/>
      <c r="G166" s="2">
        <v>1</v>
      </c>
      <c r="H166" s="1">
        <v>900</v>
      </c>
      <c r="I166" s="3">
        <v>0</v>
      </c>
      <c r="J166" s="3">
        <f>I166*G166</f>
        <v>0</v>
      </c>
      <c r="K166" s="4">
        <f>I166*H166</f>
        <v>0</v>
      </c>
    </row>
    <row r="167" spans="1:11" ht="15.75">
      <c r="A167" s="32" t="s">
        <v>80</v>
      </c>
      <c r="B167" s="33"/>
      <c r="C167" s="33"/>
      <c r="D167" s="33"/>
      <c r="E167" s="33"/>
      <c r="F167" s="34"/>
      <c r="G167" s="2">
        <v>0.255</v>
      </c>
      <c r="H167" s="1">
        <v>270</v>
      </c>
      <c r="I167" s="3">
        <v>0</v>
      </c>
      <c r="J167" s="3">
        <f>I167*G167</f>
        <v>0</v>
      </c>
      <c r="K167" s="4">
        <f>I167*H167</f>
        <v>0</v>
      </c>
    </row>
    <row r="168" spans="1:11" ht="16.5" thickBot="1">
      <c r="A168" s="29" t="s">
        <v>81</v>
      </c>
      <c r="B168" s="30"/>
      <c r="C168" s="30"/>
      <c r="D168" s="30"/>
      <c r="E168" s="30"/>
      <c r="F168" s="31"/>
      <c r="G168" s="19">
        <v>0.25</v>
      </c>
      <c r="H168" s="20">
        <v>320</v>
      </c>
      <c r="I168" s="3">
        <v>0</v>
      </c>
      <c r="J168" s="3">
        <f>I168*G168</f>
        <v>0</v>
      </c>
      <c r="K168" s="4">
        <f>I168*H168</f>
        <v>0</v>
      </c>
    </row>
    <row r="169" spans="1:11" ht="22.5" customHeight="1" thickBot="1">
      <c r="A169" s="37" t="s">
        <v>92</v>
      </c>
      <c r="B169" s="38"/>
      <c r="C169" s="38"/>
      <c r="D169" s="38"/>
      <c r="E169" s="38"/>
      <c r="F169" s="38"/>
      <c r="G169" s="38"/>
      <c r="H169" s="38"/>
      <c r="I169" s="39"/>
      <c r="J169" s="15">
        <f>SUM(J155:J168)</f>
        <v>0</v>
      </c>
      <c r="K169" s="15">
        <f>K168+K167+K166+K165+K164+K163+K162+K161+K160+K159+K158+K157+K156+K155</f>
        <v>0</v>
      </c>
    </row>
    <row r="170" spans="1:11" ht="21" customHeight="1" thickBot="1">
      <c r="A170" s="76" t="s">
        <v>117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8"/>
    </row>
    <row r="171" spans="1:11" s="10" customFormat="1" ht="36.75" customHeight="1" thickBot="1">
      <c r="A171" s="47" t="s">
        <v>91</v>
      </c>
      <c r="B171" s="48"/>
      <c r="C171" s="48"/>
      <c r="D171" s="48"/>
      <c r="E171" s="48"/>
      <c r="F171" s="49"/>
      <c r="G171" s="9" t="s">
        <v>95</v>
      </c>
      <c r="H171" s="9" t="s">
        <v>89</v>
      </c>
      <c r="I171" s="9" t="s">
        <v>90</v>
      </c>
      <c r="J171" s="9" t="s">
        <v>96</v>
      </c>
      <c r="K171" s="9" t="s">
        <v>93</v>
      </c>
    </row>
    <row r="172" spans="1:11" ht="15.75">
      <c r="A172" s="32" t="s">
        <v>100</v>
      </c>
      <c r="B172" s="33"/>
      <c r="C172" s="33"/>
      <c r="D172" s="33"/>
      <c r="E172" s="33"/>
      <c r="F172" s="34"/>
      <c r="G172" s="2">
        <v>0.05</v>
      </c>
      <c r="H172" s="1">
        <v>90</v>
      </c>
      <c r="I172" s="3">
        <v>0</v>
      </c>
      <c r="J172" s="3">
        <f>I172*G172</f>
        <v>0</v>
      </c>
      <c r="K172" s="4">
        <f>I172*H172</f>
        <v>0</v>
      </c>
    </row>
    <row r="173" spans="1:11" ht="15.75">
      <c r="A173" s="32" t="s">
        <v>101</v>
      </c>
      <c r="B173" s="33"/>
      <c r="C173" s="33"/>
      <c r="D173" s="33"/>
      <c r="E173" s="33"/>
      <c r="F173" s="34"/>
      <c r="G173" s="2">
        <v>0.05</v>
      </c>
      <c r="H173" s="1">
        <v>90</v>
      </c>
      <c r="I173" s="3">
        <v>0</v>
      </c>
      <c r="J173" s="3">
        <f>I173*G173</f>
        <v>0</v>
      </c>
      <c r="K173" s="4">
        <f>I173*H173</f>
        <v>0</v>
      </c>
    </row>
    <row r="174" spans="1:11" ht="15.75">
      <c r="A174" s="32" t="s">
        <v>102</v>
      </c>
      <c r="B174" s="33"/>
      <c r="C174" s="33"/>
      <c r="D174" s="33"/>
      <c r="E174" s="33"/>
      <c r="F174" s="34"/>
      <c r="G174" s="2">
        <v>0.05</v>
      </c>
      <c r="H174" s="1">
        <v>90</v>
      </c>
      <c r="I174" s="3">
        <v>0</v>
      </c>
      <c r="J174" s="3">
        <f>I174*G174</f>
        <v>0</v>
      </c>
      <c r="K174" s="4">
        <f>I174*H174</f>
        <v>0</v>
      </c>
    </row>
    <row r="175" spans="1:11" ht="15.75">
      <c r="A175" s="32" t="s">
        <v>157</v>
      </c>
      <c r="B175" s="33"/>
      <c r="C175" s="33"/>
      <c r="D175" s="33"/>
      <c r="E175" s="33"/>
      <c r="F175" s="34"/>
      <c r="G175" s="2">
        <v>0.05</v>
      </c>
      <c r="H175" s="1">
        <v>90</v>
      </c>
      <c r="I175" s="3">
        <v>0</v>
      </c>
      <c r="J175" s="3">
        <f aca="true" t="shared" si="20" ref="J175:J182">I175*G175</f>
        <v>0</v>
      </c>
      <c r="K175" s="4">
        <f aca="true" t="shared" si="21" ref="K175:K182">I175*H175</f>
        <v>0</v>
      </c>
    </row>
    <row r="176" spans="1:11" ht="15.75">
      <c r="A176" s="32" t="s">
        <v>156</v>
      </c>
      <c r="B176" s="33"/>
      <c r="C176" s="33"/>
      <c r="D176" s="33"/>
      <c r="E176" s="33"/>
      <c r="F176" s="34"/>
      <c r="G176" s="2">
        <v>0.05</v>
      </c>
      <c r="H176" s="1">
        <v>90</v>
      </c>
      <c r="I176" s="3">
        <v>0</v>
      </c>
      <c r="J176" s="3">
        <f t="shared" si="20"/>
        <v>0</v>
      </c>
      <c r="K176" s="4">
        <f t="shared" si="21"/>
        <v>0</v>
      </c>
    </row>
    <row r="177" spans="1:11" ht="15.75">
      <c r="A177" s="32" t="s">
        <v>158</v>
      </c>
      <c r="B177" s="33"/>
      <c r="C177" s="33"/>
      <c r="D177" s="33"/>
      <c r="E177" s="33"/>
      <c r="F177" s="34"/>
      <c r="G177" s="2">
        <v>0.05</v>
      </c>
      <c r="H177" s="1">
        <v>90</v>
      </c>
      <c r="I177" s="3">
        <v>0</v>
      </c>
      <c r="J177" s="3">
        <f t="shared" si="20"/>
        <v>0</v>
      </c>
      <c r="K177" s="4">
        <f t="shared" si="21"/>
        <v>0</v>
      </c>
    </row>
    <row r="178" spans="1:11" ht="15.75">
      <c r="A178" s="32" t="s">
        <v>159</v>
      </c>
      <c r="B178" s="33"/>
      <c r="C178" s="33"/>
      <c r="D178" s="33"/>
      <c r="E178" s="33"/>
      <c r="F178" s="34"/>
      <c r="G178" s="2">
        <v>0.05</v>
      </c>
      <c r="H178" s="1">
        <v>90</v>
      </c>
      <c r="I178" s="3">
        <v>0</v>
      </c>
      <c r="J178" s="3">
        <f t="shared" si="20"/>
        <v>0</v>
      </c>
      <c r="K178" s="4">
        <f t="shared" si="21"/>
        <v>0</v>
      </c>
    </row>
    <row r="179" spans="1:11" ht="15.75">
      <c r="A179" s="32" t="s">
        <v>160</v>
      </c>
      <c r="B179" s="33"/>
      <c r="C179" s="33"/>
      <c r="D179" s="33"/>
      <c r="E179" s="33"/>
      <c r="F179" s="34"/>
      <c r="G179" s="2">
        <v>0.05</v>
      </c>
      <c r="H179" s="1">
        <v>90</v>
      </c>
      <c r="I179" s="3">
        <v>0</v>
      </c>
      <c r="J179" s="3">
        <f t="shared" si="20"/>
        <v>0</v>
      </c>
      <c r="K179" s="4">
        <f t="shared" si="21"/>
        <v>0</v>
      </c>
    </row>
    <row r="180" spans="1:11" ht="15.75">
      <c r="A180" s="32" t="s">
        <v>161</v>
      </c>
      <c r="B180" s="33"/>
      <c r="C180" s="33"/>
      <c r="D180" s="33"/>
      <c r="E180" s="33"/>
      <c r="F180" s="34"/>
      <c r="G180" s="2">
        <v>0.05</v>
      </c>
      <c r="H180" s="1">
        <v>90</v>
      </c>
      <c r="I180" s="3">
        <v>0</v>
      </c>
      <c r="J180" s="3">
        <f t="shared" si="20"/>
        <v>0</v>
      </c>
      <c r="K180" s="4">
        <f t="shared" si="21"/>
        <v>0</v>
      </c>
    </row>
    <row r="181" spans="1:11" ht="15.75">
      <c r="A181" s="32" t="s">
        <v>162</v>
      </c>
      <c r="B181" s="33"/>
      <c r="C181" s="33"/>
      <c r="D181" s="33"/>
      <c r="E181" s="33"/>
      <c r="F181" s="34"/>
      <c r="G181" s="2">
        <v>0.05</v>
      </c>
      <c r="H181" s="1">
        <v>90</v>
      </c>
      <c r="I181" s="3">
        <v>0</v>
      </c>
      <c r="J181" s="3">
        <f t="shared" si="20"/>
        <v>0</v>
      </c>
      <c r="K181" s="4">
        <f t="shared" si="21"/>
        <v>0</v>
      </c>
    </row>
    <row r="182" spans="1:11" ht="16.5" thickBot="1">
      <c r="A182" s="32" t="s">
        <v>163</v>
      </c>
      <c r="B182" s="33"/>
      <c r="C182" s="33"/>
      <c r="D182" s="33"/>
      <c r="E182" s="33"/>
      <c r="F182" s="34"/>
      <c r="G182" s="2">
        <v>0.05</v>
      </c>
      <c r="H182" s="1">
        <v>90</v>
      </c>
      <c r="I182" s="3">
        <v>0</v>
      </c>
      <c r="J182" s="3">
        <f t="shared" si="20"/>
        <v>0</v>
      </c>
      <c r="K182" s="4">
        <f t="shared" si="21"/>
        <v>0</v>
      </c>
    </row>
    <row r="183" spans="1:11" ht="22.5" customHeight="1" thickBot="1">
      <c r="A183" s="37" t="s">
        <v>92</v>
      </c>
      <c r="B183" s="38"/>
      <c r="C183" s="38"/>
      <c r="D183" s="38"/>
      <c r="E183" s="38"/>
      <c r="F183" s="38"/>
      <c r="G183" s="38"/>
      <c r="H183" s="38"/>
      <c r="I183" s="39"/>
      <c r="J183" s="15">
        <f>SUM(J172:J182)</f>
        <v>0</v>
      </c>
      <c r="K183" s="15">
        <f>K182+K181+K180+K179+K178+K177+K176+K175+K174+K173+K172</f>
        <v>0</v>
      </c>
    </row>
    <row r="184" spans="1:11" ht="21" customHeight="1" thickBot="1">
      <c r="A184" s="76" t="s">
        <v>170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8"/>
    </row>
    <row r="185" spans="1:11" s="10" customFormat="1" ht="36.75" customHeight="1" thickBot="1">
      <c r="A185" s="47" t="s">
        <v>91</v>
      </c>
      <c r="B185" s="48"/>
      <c r="C185" s="48"/>
      <c r="D185" s="48"/>
      <c r="E185" s="48"/>
      <c r="F185" s="49"/>
      <c r="G185" s="9" t="s">
        <v>95</v>
      </c>
      <c r="H185" s="9" t="s">
        <v>89</v>
      </c>
      <c r="I185" s="9" t="s">
        <v>90</v>
      </c>
      <c r="J185" s="9" t="s">
        <v>96</v>
      </c>
      <c r="K185" s="9" t="s">
        <v>93</v>
      </c>
    </row>
    <row r="186" spans="1:11" ht="15.75">
      <c r="A186" s="32" t="s">
        <v>103</v>
      </c>
      <c r="B186" s="33"/>
      <c r="C186" s="33"/>
      <c r="D186" s="33"/>
      <c r="E186" s="33"/>
      <c r="F186" s="34"/>
      <c r="G186" s="2">
        <v>0.035</v>
      </c>
      <c r="H186" s="1">
        <v>0</v>
      </c>
      <c r="I186" s="3">
        <v>0</v>
      </c>
      <c r="J186" s="3">
        <f>I186*G186</f>
        <v>0</v>
      </c>
      <c r="K186" s="4">
        <v>0</v>
      </c>
    </row>
    <row r="187" spans="1:11" ht="15.75">
      <c r="A187" s="32" t="s">
        <v>104</v>
      </c>
      <c r="B187" s="33"/>
      <c r="C187" s="33"/>
      <c r="D187" s="33"/>
      <c r="E187" s="33"/>
      <c r="F187" s="34"/>
      <c r="G187" s="2">
        <v>0.035</v>
      </c>
      <c r="H187" s="1">
        <v>0</v>
      </c>
      <c r="I187" s="3">
        <v>0</v>
      </c>
      <c r="J187" s="3">
        <f>I187*G187</f>
        <v>0</v>
      </c>
      <c r="K187" s="4">
        <v>0</v>
      </c>
    </row>
    <row r="188" spans="1:11" ht="16.5" thickBot="1">
      <c r="A188" s="32" t="s">
        <v>169</v>
      </c>
      <c r="B188" s="33"/>
      <c r="C188" s="33"/>
      <c r="D188" s="33"/>
      <c r="E188" s="33"/>
      <c r="F188" s="34"/>
      <c r="G188" s="2">
        <v>1</v>
      </c>
      <c r="H188" s="1">
        <v>1800</v>
      </c>
      <c r="I188" s="3">
        <v>0</v>
      </c>
      <c r="J188" s="3">
        <f>I188*G188</f>
        <v>0</v>
      </c>
      <c r="K188" s="4">
        <f>H188*I188</f>
        <v>0</v>
      </c>
    </row>
    <row r="189" spans="1:11" ht="22.5" customHeight="1" thickBot="1">
      <c r="A189" s="37" t="s">
        <v>92</v>
      </c>
      <c r="B189" s="38"/>
      <c r="C189" s="38"/>
      <c r="D189" s="38"/>
      <c r="E189" s="38"/>
      <c r="F189" s="38"/>
      <c r="G189" s="38"/>
      <c r="H189" s="38"/>
      <c r="I189" s="39"/>
      <c r="J189" s="15">
        <v>0</v>
      </c>
      <c r="K189" s="15">
        <f>K186+K187+K188</f>
        <v>0</v>
      </c>
    </row>
    <row r="190" spans="1:11" ht="22.5" customHeight="1" thickBot="1">
      <c r="A190" s="62" t="s">
        <v>116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84"/>
    </row>
    <row r="191" spans="1:11" ht="21" customHeight="1" thickBot="1">
      <c r="A191" s="76" t="s">
        <v>172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8"/>
    </row>
    <row r="192" spans="1:11" s="10" customFormat="1" ht="36.75" customHeight="1" thickBot="1">
      <c r="A192" s="47" t="s">
        <v>91</v>
      </c>
      <c r="B192" s="48"/>
      <c r="C192" s="48"/>
      <c r="D192" s="48"/>
      <c r="E192" s="48"/>
      <c r="F192" s="49"/>
      <c r="G192" s="9" t="s">
        <v>175</v>
      </c>
      <c r="H192" s="9" t="s">
        <v>89</v>
      </c>
      <c r="I192" s="9" t="s">
        <v>90</v>
      </c>
      <c r="J192" s="9" t="s">
        <v>96</v>
      </c>
      <c r="K192" s="9" t="s">
        <v>93</v>
      </c>
    </row>
    <row r="193" spans="1:11" ht="15.75">
      <c r="A193" s="32" t="s">
        <v>171</v>
      </c>
      <c r="B193" s="33"/>
      <c r="C193" s="33"/>
      <c r="D193" s="33"/>
      <c r="E193" s="33"/>
      <c r="F193" s="34"/>
      <c r="G193" s="2">
        <v>1</v>
      </c>
      <c r="H193" s="1">
        <v>350</v>
      </c>
      <c r="I193" s="3">
        <v>0</v>
      </c>
      <c r="J193" s="3">
        <f aca="true" t="shared" si="22" ref="J193:J207">I193*G193</f>
        <v>0</v>
      </c>
      <c r="K193" s="4">
        <f aca="true" t="shared" si="23" ref="K193:K207">I193*H193</f>
        <v>0</v>
      </c>
    </row>
    <row r="194" spans="1:11" ht="15.75">
      <c r="A194" s="32" t="s">
        <v>97</v>
      </c>
      <c r="B194" s="33"/>
      <c r="C194" s="33"/>
      <c r="D194" s="33"/>
      <c r="E194" s="33"/>
      <c r="F194" s="34"/>
      <c r="G194" s="2">
        <v>1</v>
      </c>
      <c r="H194" s="1">
        <v>350</v>
      </c>
      <c r="I194" s="3">
        <v>0</v>
      </c>
      <c r="J194" s="3">
        <f t="shared" si="22"/>
        <v>0</v>
      </c>
      <c r="K194" s="4">
        <f t="shared" si="23"/>
        <v>0</v>
      </c>
    </row>
    <row r="195" spans="1:11" ht="15.75">
      <c r="A195" s="32" t="s">
        <v>98</v>
      </c>
      <c r="B195" s="33"/>
      <c r="C195" s="33"/>
      <c r="D195" s="33"/>
      <c r="E195" s="33"/>
      <c r="F195" s="34"/>
      <c r="G195" s="2">
        <v>1</v>
      </c>
      <c r="H195" s="1">
        <v>350</v>
      </c>
      <c r="I195" s="3">
        <v>0</v>
      </c>
      <c r="J195" s="3">
        <f t="shared" si="22"/>
        <v>0</v>
      </c>
      <c r="K195" s="4">
        <f t="shared" si="23"/>
        <v>0</v>
      </c>
    </row>
    <row r="196" spans="1:11" ht="15.75">
      <c r="A196" s="32" t="s">
        <v>198</v>
      </c>
      <c r="B196" s="33"/>
      <c r="C196" s="33"/>
      <c r="D196" s="33"/>
      <c r="E196" s="33"/>
      <c r="F196" s="34"/>
      <c r="G196" s="2">
        <v>1</v>
      </c>
      <c r="H196" s="1">
        <v>350</v>
      </c>
      <c r="I196" s="3">
        <v>0</v>
      </c>
      <c r="J196" s="3">
        <f>I196*G196</f>
        <v>0</v>
      </c>
      <c r="K196" s="4">
        <f>I196*H196</f>
        <v>0</v>
      </c>
    </row>
    <row r="197" spans="1:11" ht="15.75">
      <c r="A197" s="32" t="s">
        <v>99</v>
      </c>
      <c r="B197" s="33"/>
      <c r="C197" s="33"/>
      <c r="D197" s="33"/>
      <c r="E197" s="33"/>
      <c r="F197" s="34"/>
      <c r="G197" s="2">
        <v>1</v>
      </c>
      <c r="H197" s="1">
        <v>350</v>
      </c>
      <c r="I197" s="3">
        <v>0</v>
      </c>
      <c r="J197" s="3">
        <f t="shared" si="22"/>
        <v>0</v>
      </c>
      <c r="K197" s="4">
        <f t="shared" si="23"/>
        <v>0</v>
      </c>
    </row>
    <row r="198" spans="1:11" ht="15.75">
      <c r="A198" s="32" t="s">
        <v>173</v>
      </c>
      <c r="B198" s="33"/>
      <c r="C198" s="33"/>
      <c r="D198" s="33"/>
      <c r="E198" s="33"/>
      <c r="F198" s="34"/>
      <c r="G198" s="2">
        <v>0.15</v>
      </c>
      <c r="H198" s="1">
        <v>100</v>
      </c>
      <c r="I198" s="3">
        <v>0</v>
      </c>
      <c r="J198" s="3">
        <f t="shared" si="22"/>
        <v>0</v>
      </c>
      <c r="K198" s="4">
        <f t="shared" si="23"/>
        <v>0</v>
      </c>
    </row>
    <row r="199" spans="1:11" ht="15.75">
      <c r="A199" s="32" t="s">
        <v>182</v>
      </c>
      <c r="B199" s="33"/>
      <c r="C199" s="33"/>
      <c r="D199" s="33"/>
      <c r="E199" s="33"/>
      <c r="F199" s="34"/>
      <c r="G199" s="2">
        <v>0.15</v>
      </c>
      <c r="H199" s="1">
        <v>100</v>
      </c>
      <c r="I199" s="3">
        <v>0</v>
      </c>
      <c r="J199" s="3">
        <f t="shared" si="22"/>
        <v>0</v>
      </c>
      <c r="K199" s="4">
        <f t="shared" si="23"/>
        <v>0</v>
      </c>
    </row>
    <row r="200" spans="1:11" ht="15.75">
      <c r="A200" s="32" t="s">
        <v>174</v>
      </c>
      <c r="B200" s="33"/>
      <c r="C200" s="33"/>
      <c r="D200" s="33"/>
      <c r="E200" s="33"/>
      <c r="F200" s="34"/>
      <c r="G200" s="2">
        <v>15</v>
      </c>
      <c r="H200" s="1">
        <v>5000</v>
      </c>
      <c r="I200" s="3">
        <v>0</v>
      </c>
      <c r="J200" s="3">
        <f t="shared" si="22"/>
        <v>0</v>
      </c>
      <c r="K200" s="4">
        <f t="shared" si="23"/>
        <v>0</v>
      </c>
    </row>
    <row r="201" spans="1:11" ht="15.75">
      <c r="A201" s="32" t="s">
        <v>176</v>
      </c>
      <c r="B201" s="33"/>
      <c r="C201" s="33"/>
      <c r="D201" s="33"/>
      <c r="E201" s="33"/>
      <c r="F201" s="34"/>
      <c r="G201" s="2">
        <v>1</v>
      </c>
      <c r="H201" s="1">
        <v>300</v>
      </c>
      <c r="I201" s="3">
        <v>0</v>
      </c>
      <c r="J201" s="3">
        <f t="shared" si="22"/>
        <v>0</v>
      </c>
      <c r="K201" s="4">
        <f t="shared" si="23"/>
        <v>0</v>
      </c>
    </row>
    <row r="202" spans="1:11" ht="15.75">
      <c r="A202" s="32" t="s">
        <v>164</v>
      </c>
      <c r="B202" s="33"/>
      <c r="C202" s="33"/>
      <c r="D202" s="33"/>
      <c r="E202" s="33"/>
      <c r="F202" s="34"/>
      <c r="G202" s="2">
        <v>0.33</v>
      </c>
      <c r="H202" s="1">
        <v>180</v>
      </c>
      <c r="I202" s="3">
        <v>0</v>
      </c>
      <c r="J202" s="3">
        <f t="shared" si="22"/>
        <v>0</v>
      </c>
      <c r="K202" s="4">
        <f t="shared" si="23"/>
        <v>0</v>
      </c>
    </row>
    <row r="203" spans="1:11" ht="15.75">
      <c r="A203" s="32" t="s">
        <v>165</v>
      </c>
      <c r="B203" s="33"/>
      <c r="C203" s="33"/>
      <c r="D203" s="33"/>
      <c r="E203" s="33"/>
      <c r="F203" s="34"/>
      <c r="G203" s="2">
        <v>0.33</v>
      </c>
      <c r="H203" s="1">
        <v>180</v>
      </c>
      <c r="I203" s="3">
        <v>0</v>
      </c>
      <c r="J203" s="3">
        <f t="shared" si="22"/>
        <v>0</v>
      </c>
      <c r="K203" s="4">
        <f t="shared" si="23"/>
        <v>0</v>
      </c>
    </row>
    <row r="204" spans="1:11" ht="15.75">
      <c r="A204" s="32" t="s">
        <v>166</v>
      </c>
      <c r="B204" s="33"/>
      <c r="C204" s="33"/>
      <c r="D204" s="33"/>
      <c r="E204" s="33"/>
      <c r="F204" s="34"/>
      <c r="G204" s="2">
        <v>0.33</v>
      </c>
      <c r="H204" s="1">
        <v>180</v>
      </c>
      <c r="I204" s="3">
        <v>0</v>
      </c>
      <c r="J204" s="3">
        <f t="shared" si="22"/>
        <v>0</v>
      </c>
      <c r="K204" s="4">
        <f t="shared" si="23"/>
        <v>0</v>
      </c>
    </row>
    <row r="205" spans="1:11" ht="15.75" customHeight="1">
      <c r="A205" s="32" t="s">
        <v>127</v>
      </c>
      <c r="B205" s="33"/>
      <c r="C205" s="33"/>
      <c r="D205" s="33"/>
      <c r="E205" s="33"/>
      <c r="F205" s="34"/>
      <c r="G205" s="2">
        <v>0.5</v>
      </c>
      <c r="H205" s="1">
        <v>100</v>
      </c>
      <c r="I205" s="3">
        <v>0</v>
      </c>
      <c r="J205" s="3">
        <f t="shared" si="22"/>
        <v>0</v>
      </c>
      <c r="K205" s="4">
        <f t="shared" si="23"/>
        <v>0</v>
      </c>
    </row>
    <row r="206" spans="1:11" ht="15.75" customHeight="1">
      <c r="A206" s="32" t="s">
        <v>167</v>
      </c>
      <c r="B206" s="33"/>
      <c r="C206" s="33"/>
      <c r="D206" s="33"/>
      <c r="E206" s="33"/>
      <c r="F206" s="34"/>
      <c r="G206" s="2">
        <v>0.5</v>
      </c>
      <c r="H206" s="1">
        <v>100</v>
      </c>
      <c r="I206" s="3">
        <v>0</v>
      </c>
      <c r="J206" s="3">
        <f t="shared" si="22"/>
        <v>0</v>
      </c>
      <c r="K206" s="4">
        <f t="shared" si="23"/>
        <v>0</v>
      </c>
    </row>
    <row r="207" spans="1:11" ht="16.5" customHeight="1" thickBot="1">
      <c r="A207" s="29" t="s">
        <v>168</v>
      </c>
      <c r="B207" s="30"/>
      <c r="C207" s="30"/>
      <c r="D207" s="30"/>
      <c r="E207" s="30"/>
      <c r="F207" s="31"/>
      <c r="G207" s="2">
        <v>0.33</v>
      </c>
      <c r="H207" s="1">
        <v>150</v>
      </c>
      <c r="I207" s="3">
        <v>0</v>
      </c>
      <c r="J207" s="3">
        <f t="shared" si="22"/>
        <v>0</v>
      </c>
      <c r="K207" s="4">
        <f t="shared" si="23"/>
        <v>0</v>
      </c>
    </row>
    <row r="208" spans="1:11" ht="22.5" customHeight="1" thickBot="1">
      <c r="A208" s="37" t="s">
        <v>92</v>
      </c>
      <c r="B208" s="38"/>
      <c r="C208" s="38"/>
      <c r="D208" s="38"/>
      <c r="E208" s="38"/>
      <c r="F208" s="38"/>
      <c r="G208" s="38"/>
      <c r="H208" s="38"/>
      <c r="I208" s="39"/>
      <c r="J208" s="15">
        <f>SUM(J193:J207)</f>
        <v>0</v>
      </c>
      <c r="K208" s="15">
        <f>K193+K194+K195+K196+K197+K199+K198+K200+K201+K202+K203+K204+K205+K206+K207</f>
        <v>0</v>
      </c>
    </row>
    <row r="209" spans="1:11" s="8" customFormat="1" ht="21" customHeight="1" thickBot="1">
      <c r="A209" s="76" t="s">
        <v>110</v>
      </c>
      <c r="B209" s="77"/>
      <c r="C209" s="77"/>
      <c r="D209" s="77"/>
      <c r="E209" s="77"/>
      <c r="F209" s="77"/>
      <c r="G209" s="77"/>
      <c r="H209" s="77"/>
      <c r="I209" s="77"/>
      <c r="J209" s="77"/>
      <c r="K209" s="78"/>
    </row>
    <row r="210" spans="1:11" s="10" customFormat="1" ht="36.75" customHeight="1" thickBot="1">
      <c r="A210" s="47" t="s">
        <v>91</v>
      </c>
      <c r="B210" s="48"/>
      <c r="C210" s="48"/>
      <c r="D210" s="48"/>
      <c r="E210" s="48"/>
      <c r="F210" s="49"/>
      <c r="G210" s="9" t="s">
        <v>95</v>
      </c>
      <c r="H210" s="9" t="s">
        <v>89</v>
      </c>
      <c r="I210" s="9" t="s">
        <v>90</v>
      </c>
      <c r="J210" s="9" t="s">
        <v>96</v>
      </c>
      <c r="K210" s="9" t="s">
        <v>93</v>
      </c>
    </row>
    <row r="211" spans="1:11" ht="16.5" customHeight="1" thickBot="1">
      <c r="A211" s="68" t="s">
        <v>111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70"/>
    </row>
    <row r="212" spans="1:11" ht="15.75" customHeight="1">
      <c r="A212" s="32" t="s">
        <v>183</v>
      </c>
      <c r="B212" s="33"/>
      <c r="C212" s="33"/>
      <c r="D212" s="33"/>
      <c r="E212" s="33"/>
      <c r="F212" s="34"/>
      <c r="G212" s="21">
        <v>0.75</v>
      </c>
      <c r="H212" s="6">
        <v>2500</v>
      </c>
      <c r="I212" s="11">
        <v>0</v>
      </c>
      <c r="J212" s="11">
        <f aca="true" t="shared" si="24" ref="J212:J226">I212*G212</f>
        <v>0</v>
      </c>
      <c r="K212" s="12">
        <f aca="true" t="shared" si="25" ref="K212:K226">I212*H212</f>
        <v>0</v>
      </c>
    </row>
    <row r="213" spans="1:11" ht="16.5" thickBot="1">
      <c r="A213" s="74" t="s">
        <v>184</v>
      </c>
      <c r="B213" s="75"/>
      <c r="C213" s="75"/>
      <c r="D213" s="75"/>
      <c r="E213" s="75"/>
      <c r="F213" s="75"/>
      <c r="G213" s="2">
        <v>0.75</v>
      </c>
      <c r="H213" s="2">
        <v>950</v>
      </c>
      <c r="I213" s="3">
        <v>0</v>
      </c>
      <c r="J213" s="3">
        <f t="shared" si="24"/>
        <v>0</v>
      </c>
      <c r="K213" s="3">
        <f t="shared" si="25"/>
        <v>0</v>
      </c>
    </row>
    <row r="214" spans="1:11" ht="15.75">
      <c r="A214" s="40" t="s">
        <v>187</v>
      </c>
      <c r="B214" s="41"/>
      <c r="C214" s="41"/>
      <c r="D214" s="41"/>
      <c r="E214" s="41"/>
      <c r="F214" s="42"/>
      <c r="G214" s="2">
        <v>0.75</v>
      </c>
      <c r="H214" s="2">
        <v>750</v>
      </c>
      <c r="I214" s="3">
        <v>0</v>
      </c>
      <c r="J214" s="3">
        <f t="shared" si="24"/>
        <v>0</v>
      </c>
      <c r="K214" s="3">
        <f>I214*H214</f>
        <v>0</v>
      </c>
    </row>
    <row r="215" spans="1:11" ht="16.5" thickBot="1">
      <c r="A215" s="32" t="s">
        <v>191</v>
      </c>
      <c r="B215" s="33"/>
      <c r="C215" s="33"/>
      <c r="D215" s="33"/>
      <c r="E215" s="33"/>
      <c r="F215" s="34"/>
      <c r="G215" s="2">
        <v>0.75</v>
      </c>
      <c r="H215" s="1">
        <v>1300</v>
      </c>
      <c r="I215" s="3">
        <v>0</v>
      </c>
      <c r="J215" s="3">
        <f>I215*G215</f>
        <v>0</v>
      </c>
      <c r="K215" s="4">
        <f>I215*H215</f>
        <v>0</v>
      </c>
    </row>
    <row r="216" spans="1:11" ht="16.5" thickBot="1">
      <c r="A216" s="68" t="s">
        <v>112</v>
      </c>
      <c r="B216" s="69"/>
      <c r="C216" s="69"/>
      <c r="D216" s="69"/>
      <c r="E216" s="69"/>
      <c r="F216" s="69"/>
      <c r="G216" s="72"/>
      <c r="H216" s="72"/>
      <c r="I216" s="72"/>
      <c r="J216" s="72"/>
      <c r="K216" s="73"/>
    </row>
    <row r="217" spans="1:11" ht="15.75">
      <c r="A217" s="32" t="s">
        <v>185</v>
      </c>
      <c r="B217" s="33"/>
      <c r="C217" s="33"/>
      <c r="D217" s="33"/>
      <c r="E217" s="33"/>
      <c r="F217" s="34"/>
      <c r="G217" s="2">
        <v>0.75</v>
      </c>
      <c r="H217" s="1">
        <v>950</v>
      </c>
      <c r="I217" s="3">
        <v>0</v>
      </c>
      <c r="J217" s="3">
        <f t="shared" si="24"/>
        <v>0</v>
      </c>
      <c r="K217" s="4">
        <f t="shared" si="25"/>
        <v>0</v>
      </c>
    </row>
    <row r="218" spans="1:11" ht="16.5" thickBot="1">
      <c r="A218" s="32" t="s">
        <v>186</v>
      </c>
      <c r="B218" s="33"/>
      <c r="C218" s="33"/>
      <c r="D218" s="33"/>
      <c r="E218" s="33"/>
      <c r="F218" s="34"/>
      <c r="G218" s="2">
        <v>0.75</v>
      </c>
      <c r="H218" s="1">
        <v>750</v>
      </c>
      <c r="I218" s="3">
        <v>0</v>
      </c>
      <c r="J218" s="3">
        <f t="shared" si="24"/>
        <v>0</v>
      </c>
      <c r="K218" s="4">
        <f t="shared" si="25"/>
        <v>0</v>
      </c>
    </row>
    <row r="219" spans="1:11" ht="16.5" thickBot="1">
      <c r="A219" s="68" t="s">
        <v>113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70"/>
    </row>
    <row r="220" spans="1:11" ht="15.75">
      <c r="A220" s="32" t="s">
        <v>188</v>
      </c>
      <c r="B220" s="33"/>
      <c r="C220" s="33"/>
      <c r="D220" s="33"/>
      <c r="E220" s="33"/>
      <c r="F220" s="34"/>
      <c r="G220" s="2">
        <v>0.75</v>
      </c>
      <c r="H220" s="1">
        <v>950</v>
      </c>
      <c r="I220" s="3">
        <v>0</v>
      </c>
      <c r="J220" s="3">
        <f t="shared" si="24"/>
        <v>0</v>
      </c>
      <c r="K220" s="4">
        <f t="shared" si="25"/>
        <v>0</v>
      </c>
    </row>
    <row r="221" spans="1:11" ht="16.5" thickBot="1">
      <c r="A221" s="32" t="s">
        <v>189</v>
      </c>
      <c r="B221" s="33"/>
      <c r="C221" s="33"/>
      <c r="D221" s="33"/>
      <c r="E221" s="33"/>
      <c r="F221" s="34"/>
      <c r="G221" s="2">
        <v>0.75</v>
      </c>
      <c r="H221" s="5">
        <v>750</v>
      </c>
      <c r="I221" s="3">
        <v>0</v>
      </c>
      <c r="J221" s="3">
        <f t="shared" si="24"/>
        <v>0</v>
      </c>
      <c r="K221" s="4">
        <f t="shared" si="25"/>
        <v>0</v>
      </c>
    </row>
    <row r="222" spans="1:11" ht="16.5" thickBot="1">
      <c r="A222" s="68" t="s">
        <v>114</v>
      </c>
      <c r="B222" s="69"/>
      <c r="C222" s="69"/>
      <c r="D222" s="69"/>
      <c r="E222" s="69"/>
      <c r="F222" s="69"/>
      <c r="G222" s="69"/>
      <c r="H222" s="69"/>
      <c r="I222" s="69"/>
      <c r="J222" s="69"/>
      <c r="K222" s="70"/>
    </row>
    <row r="223" spans="1:11" ht="15.75">
      <c r="A223" s="71" t="s">
        <v>190</v>
      </c>
      <c r="B223" s="65"/>
      <c r="C223" s="65"/>
      <c r="D223" s="65"/>
      <c r="E223" s="65"/>
      <c r="F223" s="65"/>
      <c r="G223" s="21">
        <v>0.5</v>
      </c>
      <c r="H223" s="6">
        <v>2500</v>
      </c>
      <c r="I223" s="11">
        <v>0</v>
      </c>
      <c r="J223" s="11">
        <f t="shared" si="24"/>
        <v>0</v>
      </c>
      <c r="K223" s="12">
        <f t="shared" si="25"/>
        <v>0</v>
      </c>
    </row>
    <row r="224" spans="1:11" ht="15.75">
      <c r="A224" s="53" t="s">
        <v>192</v>
      </c>
      <c r="B224" s="35"/>
      <c r="C224" s="35"/>
      <c r="D224" s="35"/>
      <c r="E224" s="35"/>
      <c r="F224" s="35"/>
      <c r="G224" s="2">
        <v>0.5</v>
      </c>
      <c r="H224" s="1">
        <v>1500</v>
      </c>
      <c r="I224" s="3">
        <v>0</v>
      </c>
      <c r="J224" s="3">
        <f>I224*G224</f>
        <v>0</v>
      </c>
      <c r="K224" s="4">
        <f>I224*H224</f>
        <v>0</v>
      </c>
    </row>
    <row r="225" spans="1:11" ht="15.75">
      <c r="A225" s="53" t="s">
        <v>193</v>
      </c>
      <c r="B225" s="35"/>
      <c r="C225" s="35"/>
      <c r="D225" s="35"/>
      <c r="E225" s="35"/>
      <c r="F225" s="35"/>
      <c r="G225" s="2">
        <v>0.5</v>
      </c>
      <c r="H225" s="1">
        <v>1300</v>
      </c>
      <c r="I225" s="3">
        <v>0</v>
      </c>
      <c r="J225" s="3">
        <f t="shared" si="24"/>
        <v>0</v>
      </c>
      <c r="K225" s="4">
        <f t="shared" si="25"/>
        <v>0</v>
      </c>
    </row>
    <row r="226" spans="1:11" ht="16.5" thickBot="1">
      <c r="A226" s="53" t="s">
        <v>194</v>
      </c>
      <c r="B226" s="35"/>
      <c r="C226" s="35"/>
      <c r="D226" s="35"/>
      <c r="E226" s="35"/>
      <c r="F226" s="35"/>
      <c r="G226" s="2">
        <v>0.5</v>
      </c>
      <c r="H226" s="1">
        <v>700</v>
      </c>
      <c r="I226" s="3">
        <v>0</v>
      </c>
      <c r="J226" s="3">
        <f t="shared" si="24"/>
        <v>0</v>
      </c>
      <c r="K226" s="4">
        <f t="shared" si="25"/>
        <v>0</v>
      </c>
    </row>
    <row r="227" spans="1:11" ht="22.5" customHeight="1" thickBot="1">
      <c r="A227" s="57" t="s">
        <v>92</v>
      </c>
      <c r="B227" s="58"/>
      <c r="C227" s="58"/>
      <c r="D227" s="58"/>
      <c r="E227" s="58"/>
      <c r="F227" s="58"/>
      <c r="G227" s="58"/>
      <c r="H227" s="58"/>
      <c r="I227" s="59"/>
      <c r="J227" s="22">
        <f>J212+J213+J214+J215+J217+J218+J220+J221+J223+J224+J225+J226</f>
        <v>0</v>
      </c>
      <c r="K227" s="15">
        <f>K212+K213+K214+K215+K217+K218+K220+K221+K223+K224+K225+K226</f>
        <v>0</v>
      </c>
    </row>
    <row r="228" spans="1:11" ht="24" thickBot="1">
      <c r="A228" s="62" t="s">
        <v>125</v>
      </c>
      <c r="B228" s="63"/>
      <c r="C228" s="63"/>
      <c r="D228" s="63"/>
      <c r="E228" s="63"/>
      <c r="F228" s="63"/>
      <c r="G228" s="63"/>
      <c r="H228" s="63"/>
      <c r="I228" s="63"/>
      <c r="J228" s="63"/>
      <c r="K228" s="64"/>
    </row>
    <row r="229" spans="1:11" ht="15.75">
      <c r="A229" s="60" t="s">
        <v>22</v>
      </c>
      <c r="B229" s="61"/>
      <c r="C229" s="61"/>
      <c r="D229" s="61"/>
      <c r="E229" s="61"/>
      <c r="F229" s="61"/>
      <c r="G229" s="16">
        <v>0.3</v>
      </c>
      <c r="H229" s="16">
        <v>1050</v>
      </c>
      <c r="I229" s="23">
        <v>0</v>
      </c>
      <c r="J229" s="23">
        <f>G229*I229</f>
        <v>0</v>
      </c>
      <c r="K229" s="24">
        <f aca="true" t="shared" si="26" ref="K229:K234">I229*H229</f>
        <v>0</v>
      </c>
    </row>
    <row r="230" spans="1:11" ht="15.75">
      <c r="A230" s="53" t="s">
        <v>23</v>
      </c>
      <c r="B230" s="35"/>
      <c r="C230" s="35"/>
      <c r="D230" s="35"/>
      <c r="E230" s="35"/>
      <c r="F230" s="35"/>
      <c r="G230" s="2">
        <v>0.25</v>
      </c>
      <c r="H230" s="2">
        <v>850</v>
      </c>
      <c r="I230" s="3">
        <v>0</v>
      </c>
      <c r="J230" s="3">
        <f>G230*I230</f>
        <v>0</v>
      </c>
      <c r="K230" s="4">
        <f t="shared" si="26"/>
        <v>0</v>
      </c>
    </row>
    <row r="231" spans="1:11" ht="15.75">
      <c r="A231" s="53" t="s">
        <v>32</v>
      </c>
      <c r="B231" s="35"/>
      <c r="C231" s="35"/>
      <c r="D231" s="35"/>
      <c r="E231" s="35"/>
      <c r="F231" s="35"/>
      <c r="G231" s="2">
        <v>0.26</v>
      </c>
      <c r="H231" s="2">
        <v>350</v>
      </c>
      <c r="I231" s="3">
        <v>0</v>
      </c>
      <c r="J231" s="3">
        <f>I231*G231</f>
        <v>0</v>
      </c>
      <c r="K231" s="4">
        <f t="shared" si="26"/>
        <v>0</v>
      </c>
    </row>
    <row r="232" spans="1:11" ht="15.75">
      <c r="A232" s="53" t="s">
        <v>38</v>
      </c>
      <c r="B232" s="35"/>
      <c r="C232" s="35"/>
      <c r="D232" s="35"/>
      <c r="E232" s="35"/>
      <c r="F232" s="35"/>
      <c r="G232" s="2">
        <v>0.245</v>
      </c>
      <c r="H232" s="2">
        <v>620</v>
      </c>
      <c r="I232" s="3">
        <v>0</v>
      </c>
      <c r="J232" s="3">
        <f>I232*G232</f>
        <v>0</v>
      </c>
      <c r="K232" s="4">
        <f t="shared" si="26"/>
        <v>0</v>
      </c>
    </row>
    <row r="233" spans="1:11" ht="15.75">
      <c r="A233" s="53" t="s">
        <v>58</v>
      </c>
      <c r="B233" s="35"/>
      <c r="C233" s="35"/>
      <c r="D233" s="35"/>
      <c r="E233" s="35"/>
      <c r="F233" s="35"/>
      <c r="G233" s="2">
        <v>0.24</v>
      </c>
      <c r="H233" s="2">
        <v>360</v>
      </c>
      <c r="I233" s="3">
        <v>0</v>
      </c>
      <c r="J233" s="3">
        <f>I233*G233</f>
        <v>0</v>
      </c>
      <c r="K233" s="4">
        <f t="shared" si="26"/>
        <v>0</v>
      </c>
    </row>
    <row r="234" spans="1:11" ht="15.75">
      <c r="A234" s="53" t="s">
        <v>19</v>
      </c>
      <c r="B234" s="35"/>
      <c r="C234" s="35"/>
      <c r="D234" s="35"/>
      <c r="E234" s="35"/>
      <c r="F234" s="35"/>
      <c r="G234" s="2">
        <v>0.39</v>
      </c>
      <c r="H234" s="2">
        <v>350</v>
      </c>
      <c r="I234" s="3">
        <v>0</v>
      </c>
      <c r="J234" s="3">
        <f>G234*I234</f>
        <v>0</v>
      </c>
      <c r="K234" s="4">
        <f t="shared" si="26"/>
        <v>0</v>
      </c>
    </row>
    <row r="235" spans="1:11" ht="15.75">
      <c r="A235" s="53" t="s">
        <v>103</v>
      </c>
      <c r="B235" s="35"/>
      <c r="C235" s="35"/>
      <c r="D235" s="35"/>
      <c r="E235" s="35"/>
      <c r="F235" s="35"/>
      <c r="G235" s="2">
        <v>0.035</v>
      </c>
      <c r="H235" s="2">
        <v>0</v>
      </c>
      <c r="I235" s="3">
        <v>0</v>
      </c>
      <c r="J235" s="3">
        <f>I235*G235</f>
        <v>0</v>
      </c>
      <c r="K235" s="4">
        <v>0</v>
      </c>
    </row>
    <row r="236" spans="1:11" ht="16.5" thickBot="1">
      <c r="A236" s="66" t="s">
        <v>104</v>
      </c>
      <c r="B236" s="67"/>
      <c r="C236" s="67"/>
      <c r="D236" s="67"/>
      <c r="E236" s="67"/>
      <c r="F236" s="67"/>
      <c r="G236" s="19">
        <v>0.035</v>
      </c>
      <c r="H236" s="19">
        <v>0</v>
      </c>
      <c r="I236" s="25">
        <v>0</v>
      </c>
      <c r="J236" s="25">
        <f>I236*G236</f>
        <v>0</v>
      </c>
      <c r="K236" s="26">
        <v>0</v>
      </c>
    </row>
    <row r="237" spans="1:11" ht="23.25" thickBot="1">
      <c r="A237" s="54" t="s">
        <v>115</v>
      </c>
      <c r="B237" s="54"/>
      <c r="C237" s="54"/>
      <c r="D237" s="54"/>
      <c r="E237" s="54"/>
      <c r="F237" s="54"/>
      <c r="G237" s="54"/>
      <c r="H237" s="27"/>
      <c r="I237" s="27"/>
      <c r="J237" s="27"/>
      <c r="K237" s="28">
        <f>K229+K231+K230+K232+K233+K234+K235+K236</f>
        <v>0</v>
      </c>
    </row>
    <row r="238" spans="1:11" ht="22.5" customHeight="1">
      <c r="A238" s="55" t="s">
        <v>118</v>
      </c>
      <c r="B238" s="56"/>
      <c r="C238" s="56"/>
      <c r="D238" s="56"/>
      <c r="E238" s="56"/>
      <c r="F238" s="56"/>
      <c r="G238" s="56"/>
      <c r="H238" s="56"/>
      <c r="I238" s="56"/>
      <c r="J238" s="56"/>
      <c r="K238" s="56"/>
    </row>
    <row r="239" spans="1:11" ht="15.75">
      <c r="A239" s="65" t="s">
        <v>119</v>
      </c>
      <c r="B239" s="65"/>
      <c r="C239" s="65"/>
      <c r="D239" s="65"/>
      <c r="E239" s="65"/>
      <c r="F239" s="65"/>
      <c r="G239" s="36">
        <f>K41</f>
        <v>0</v>
      </c>
      <c r="H239" s="36"/>
      <c r="I239" s="36"/>
      <c r="J239" s="36"/>
      <c r="K239" s="36"/>
    </row>
    <row r="240" spans="1:11" ht="15.75">
      <c r="A240" s="35" t="s">
        <v>120</v>
      </c>
      <c r="B240" s="35"/>
      <c r="C240" s="35"/>
      <c r="D240" s="35"/>
      <c r="E240" s="35"/>
      <c r="F240" s="35"/>
      <c r="G240" s="36">
        <f>K64+K83+K103+K120+K129+K141+K152+K169+K183+K189</f>
        <v>0</v>
      </c>
      <c r="H240" s="36"/>
      <c r="I240" s="36"/>
      <c r="J240" s="36"/>
      <c r="K240" s="36"/>
    </row>
    <row r="241" spans="1:11" ht="15.75">
      <c r="A241" s="35" t="s">
        <v>121</v>
      </c>
      <c r="B241" s="35"/>
      <c r="C241" s="35"/>
      <c r="D241" s="35"/>
      <c r="E241" s="35"/>
      <c r="F241" s="35"/>
      <c r="G241" s="36">
        <f>K208</f>
        <v>0</v>
      </c>
      <c r="H241" s="36"/>
      <c r="I241" s="36"/>
      <c r="J241" s="36"/>
      <c r="K241" s="36"/>
    </row>
    <row r="242" spans="1:11" ht="15.75">
      <c r="A242" s="35" t="s">
        <v>110</v>
      </c>
      <c r="B242" s="35"/>
      <c r="C242" s="35"/>
      <c r="D242" s="35"/>
      <c r="E242" s="35"/>
      <c r="F242" s="35"/>
      <c r="G242" s="36">
        <f>K227</f>
        <v>0</v>
      </c>
      <c r="H242" s="36"/>
      <c r="I242" s="36"/>
      <c r="J242" s="36"/>
      <c r="K242" s="36"/>
    </row>
    <row r="243" spans="1:11" ht="15.75" customHeight="1">
      <c r="A243" s="35" t="s">
        <v>124</v>
      </c>
      <c r="B243" s="35"/>
      <c r="C243" s="35"/>
      <c r="D243" s="35"/>
      <c r="E243" s="35"/>
      <c r="F243" s="35"/>
      <c r="G243" s="36">
        <f>K237</f>
        <v>0</v>
      </c>
      <c r="H243" s="36"/>
      <c r="I243" s="36"/>
      <c r="J243" s="36"/>
      <c r="K243" s="36"/>
    </row>
    <row r="244" spans="1:11" ht="15.75" customHeight="1">
      <c r="A244" s="35" t="s">
        <v>195</v>
      </c>
      <c r="B244" s="35"/>
      <c r="C244" s="35"/>
      <c r="D244" s="35"/>
      <c r="E244" s="35"/>
      <c r="F244" s="35"/>
      <c r="G244" s="36">
        <f>400*G2</f>
        <v>0</v>
      </c>
      <c r="H244" s="36"/>
      <c r="I244" s="36"/>
      <c r="J244" s="36"/>
      <c r="K244" s="36"/>
    </row>
    <row r="245" spans="1:11" ht="15.75" customHeight="1">
      <c r="A245" s="43" t="s">
        <v>122</v>
      </c>
      <c r="B245" s="33"/>
      <c r="C245" s="33"/>
      <c r="D245" s="33"/>
      <c r="E245" s="33"/>
      <c r="F245" s="34"/>
      <c r="G245" s="50">
        <f>G243+G242+G241+G240+G239</f>
        <v>0</v>
      </c>
      <c r="H245" s="51"/>
      <c r="I245" s="51"/>
      <c r="J245" s="51"/>
      <c r="K245" s="52"/>
    </row>
    <row r="246" spans="1:11" ht="15.75" customHeight="1">
      <c r="A246" s="35" t="s">
        <v>196</v>
      </c>
      <c r="B246" s="35"/>
      <c r="C246" s="35"/>
      <c r="D246" s="35"/>
      <c r="E246" s="35"/>
      <c r="F246" s="35"/>
      <c r="G246" s="36">
        <f>G245+G244</f>
        <v>0</v>
      </c>
      <c r="H246" s="36"/>
      <c r="I246" s="36"/>
      <c r="J246" s="36"/>
      <c r="K246" s="36"/>
    </row>
    <row r="247" spans="1:11" ht="15.75">
      <c r="A247" s="93" t="s">
        <v>126</v>
      </c>
      <c r="B247" s="94"/>
      <c r="C247" s="94"/>
      <c r="D247" s="94"/>
      <c r="E247" s="94"/>
      <c r="F247" s="95"/>
      <c r="G247" s="36" t="e">
        <f>G245/G2</f>
        <v>#DIV/0!</v>
      </c>
      <c r="H247" s="36"/>
      <c r="I247" s="36"/>
      <c r="J247" s="36"/>
      <c r="K247" s="36"/>
    </row>
  </sheetData>
  <sheetProtection/>
  <mergeCells count="258">
    <mergeCell ref="A162:F162"/>
    <mergeCell ref="A163:F163"/>
    <mergeCell ref="A164:F164"/>
    <mergeCell ref="A165:F165"/>
    <mergeCell ref="G247:K247"/>
    <mergeCell ref="A241:F241"/>
    <mergeCell ref="A185:F185"/>
    <mergeCell ref="A183:I183"/>
    <mergeCell ref="A189:I189"/>
    <mergeCell ref="A247:F247"/>
    <mergeCell ref="A243:F243"/>
    <mergeCell ref="G239:K239"/>
    <mergeCell ref="G240:K240"/>
    <mergeCell ref="A42:K42"/>
    <mergeCell ref="A205:F205"/>
    <mergeCell ref="A184:K184"/>
    <mergeCell ref="A135:F135"/>
    <mergeCell ref="A137:F137"/>
    <mergeCell ref="A188:F188"/>
    <mergeCell ref="A146:F146"/>
    <mergeCell ref="A147:F147"/>
    <mergeCell ref="A190:K190"/>
    <mergeCell ref="A196:F196"/>
    <mergeCell ref="A1:F1"/>
    <mergeCell ref="G1:K1"/>
    <mergeCell ref="A133:F133"/>
    <mergeCell ref="A138:F138"/>
    <mergeCell ref="A127:F127"/>
    <mergeCell ref="A2:F2"/>
    <mergeCell ref="G2:K2"/>
    <mergeCell ref="A132:F132"/>
    <mergeCell ref="A110:F110"/>
    <mergeCell ref="A104:K104"/>
    <mergeCell ref="A150:F150"/>
    <mergeCell ref="A151:F151"/>
    <mergeCell ref="A166:F166"/>
    <mergeCell ref="A139:F139"/>
    <mergeCell ref="A125:F125"/>
    <mergeCell ref="A122:F122"/>
    <mergeCell ref="A116:F116"/>
    <mergeCell ref="A5:F5"/>
    <mergeCell ref="A6:F6"/>
    <mergeCell ref="A101:F101"/>
    <mergeCell ref="A102:F102"/>
    <mergeCell ref="A117:F117"/>
    <mergeCell ref="A118:F118"/>
    <mergeCell ref="A113:F113"/>
    <mergeCell ref="A111:F111"/>
    <mergeCell ref="A112:F112"/>
    <mergeCell ref="A93:F93"/>
    <mergeCell ref="A186:F186"/>
    <mergeCell ref="A136:F136"/>
    <mergeCell ref="A131:F131"/>
    <mergeCell ref="A134:F134"/>
    <mergeCell ref="A128:F128"/>
    <mergeCell ref="A119:F119"/>
    <mergeCell ref="A121:K121"/>
    <mergeCell ref="A126:F126"/>
    <mergeCell ref="A123:F123"/>
    <mergeCell ref="A124:F124"/>
    <mergeCell ref="A61:F61"/>
    <mergeCell ref="A66:F66"/>
    <mergeCell ref="A78:F78"/>
    <mergeCell ref="A108:F108"/>
    <mergeCell ref="A109:F109"/>
    <mergeCell ref="A115:F115"/>
    <mergeCell ref="A95:F95"/>
    <mergeCell ref="A96:F96"/>
    <mergeCell ref="A97:F97"/>
    <mergeCell ref="A107:F107"/>
    <mergeCell ref="A79:F79"/>
    <mergeCell ref="A70:F70"/>
    <mergeCell ref="A100:F100"/>
    <mergeCell ref="A106:F106"/>
    <mergeCell ref="A85:F85"/>
    <mergeCell ref="A54:F54"/>
    <mergeCell ref="A67:F67"/>
    <mergeCell ref="A68:F68"/>
    <mergeCell ref="A71:F71"/>
    <mergeCell ref="A58:F58"/>
    <mergeCell ref="A25:F25"/>
    <mergeCell ref="A26:F26"/>
    <mergeCell ref="A27:F27"/>
    <mergeCell ref="A28:F28"/>
    <mergeCell ref="A23:F23"/>
    <mergeCell ref="A155:F155"/>
    <mergeCell ref="A143:F143"/>
    <mergeCell ref="A144:F144"/>
    <mergeCell ref="A145:F145"/>
    <mergeCell ref="A154:F154"/>
    <mergeCell ref="A72:F72"/>
    <mergeCell ref="A60:F60"/>
    <mergeCell ref="A98:F98"/>
    <mergeCell ref="A75:F75"/>
    <mergeCell ref="A76:F76"/>
    <mergeCell ref="A47:F47"/>
    <mergeCell ref="A48:F48"/>
    <mergeCell ref="A52:F52"/>
    <mergeCell ref="A73:F73"/>
    <mergeCell ref="A64:I64"/>
    <mergeCell ref="A57:F57"/>
    <mergeCell ref="A18:F18"/>
    <mergeCell ref="A19:F19"/>
    <mergeCell ref="A20:F20"/>
    <mergeCell ref="A56:F56"/>
    <mergeCell ref="A46:F46"/>
    <mergeCell ref="A21:F21"/>
    <mergeCell ref="A55:F55"/>
    <mergeCell ref="A22:F22"/>
    <mergeCell ref="A43:K43"/>
    <mergeCell ref="A45:F45"/>
    <mergeCell ref="A8:F8"/>
    <mergeCell ref="A9:F9"/>
    <mergeCell ref="A10:F10"/>
    <mergeCell ref="A12:F12"/>
    <mergeCell ref="A11:F11"/>
    <mergeCell ref="A15:F15"/>
    <mergeCell ref="A14:F14"/>
    <mergeCell ref="A17:F17"/>
    <mergeCell ref="A24:F24"/>
    <mergeCell ref="A49:F49"/>
    <mergeCell ref="A3:K3"/>
    <mergeCell ref="A142:K142"/>
    <mergeCell ref="A153:K153"/>
    <mergeCell ref="A130:K130"/>
    <mergeCell ref="A152:I152"/>
    <mergeCell ref="A140:F140"/>
    <mergeCell ref="A65:K65"/>
    <mergeCell ref="A83:I83"/>
    <mergeCell ref="A44:F44"/>
    <mergeCell ref="A59:F59"/>
    <mergeCell ref="A7:F7"/>
    <mergeCell ref="A4:F4"/>
    <mergeCell ref="A208:I208"/>
    <mergeCell ref="A170:K170"/>
    <mergeCell ref="A171:F171"/>
    <mergeCell ref="A174:F174"/>
    <mergeCell ref="A167:F167"/>
    <mergeCell ref="A13:F13"/>
    <mergeCell ref="A16:F16"/>
    <mergeCell ref="A203:F203"/>
    <mergeCell ref="A169:I169"/>
    <mergeCell ref="A41:I41"/>
    <mergeCell ref="A84:K84"/>
    <mergeCell ref="A50:F50"/>
    <mergeCell ref="A51:F51"/>
    <mergeCell ref="A53:F53"/>
    <mergeCell ref="A77:F77"/>
    <mergeCell ref="A74:F74"/>
    <mergeCell ref="A63:F63"/>
    <mergeCell ref="A181:F181"/>
    <mergeCell ref="A182:F182"/>
    <mergeCell ref="A207:F207"/>
    <mergeCell ref="A194:F194"/>
    <mergeCell ref="A193:F193"/>
    <mergeCell ref="A197:F197"/>
    <mergeCell ref="A192:F192"/>
    <mergeCell ref="A191:K191"/>
    <mergeCell ref="A201:F201"/>
    <mergeCell ref="A195:F195"/>
    <mergeCell ref="A210:F210"/>
    <mergeCell ref="A211:K211"/>
    <mergeCell ref="A212:F212"/>
    <mergeCell ref="A214:F214"/>
    <mergeCell ref="A159:F159"/>
    <mergeCell ref="A160:F160"/>
    <mergeCell ref="A209:K209"/>
    <mergeCell ref="A176:F176"/>
    <mergeCell ref="A177:F177"/>
    <mergeCell ref="A178:F178"/>
    <mergeCell ref="A216:K216"/>
    <mergeCell ref="A215:F215"/>
    <mergeCell ref="A213:F213"/>
    <mergeCell ref="A217:F217"/>
    <mergeCell ref="A218:F218"/>
    <mergeCell ref="A219:K219"/>
    <mergeCell ref="A220:F220"/>
    <mergeCell ref="A221:F221"/>
    <mergeCell ref="A222:K222"/>
    <mergeCell ref="A223:F223"/>
    <mergeCell ref="A225:F225"/>
    <mergeCell ref="A224:F224"/>
    <mergeCell ref="A227:I227"/>
    <mergeCell ref="A240:F240"/>
    <mergeCell ref="A229:F229"/>
    <mergeCell ref="A228:K228"/>
    <mergeCell ref="A230:F230"/>
    <mergeCell ref="A239:F239"/>
    <mergeCell ref="A234:F234"/>
    <mergeCell ref="A235:F235"/>
    <mergeCell ref="A236:F236"/>
    <mergeCell ref="A238:K238"/>
    <mergeCell ref="A244:F244"/>
    <mergeCell ref="G244:K244"/>
    <mergeCell ref="G241:K241"/>
    <mergeCell ref="A62:F62"/>
    <mergeCell ref="A114:F114"/>
    <mergeCell ref="A87:F87"/>
    <mergeCell ref="A88:F88"/>
    <mergeCell ref="A69:F69"/>
    <mergeCell ref="A226:F226"/>
    <mergeCell ref="A105:F105"/>
    <mergeCell ref="A90:F90"/>
    <mergeCell ref="A99:F99"/>
    <mergeCell ref="G243:K243"/>
    <mergeCell ref="G245:K245"/>
    <mergeCell ref="A242:F242"/>
    <mergeCell ref="A231:F231"/>
    <mergeCell ref="A232:F232"/>
    <mergeCell ref="A233:F233"/>
    <mergeCell ref="A237:G237"/>
    <mergeCell ref="G242:K242"/>
    <mergeCell ref="A245:F245"/>
    <mergeCell ref="A80:F80"/>
    <mergeCell ref="A81:F81"/>
    <mergeCell ref="A82:F82"/>
    <mergeCell ref="A120:I120"/>
    <mergeCell ref="A89:F89"/>
    <mergeCell ref="A202:F202"/>
    <mergeCell ref="A161:F161"/>
    <mergeCell ref="A86:F86"/>
    <mergeCell ref="A179:F179"/>
    <mergeCell ref="A180:F180"/>
    <mergeCell ref="A175:F175"/>
    <mergeCell ref="A149:F149"/>
    <mergeCell ref="A173:F173"/>
    <mergeCell ref="A129:I129"/>
    <mergeCell ref="A141:I141"/>
    <mergeCell ref="A168:F168"/>
    <mergeCell ref="A148:F148"/>
    <mergeCell ref="A172:F172"/>
    <mergeCell ref="G246:K246"/>
    <mergeCell ref="A156:F156"/>
    <mergeCell ref="A206:F206"/>
    <mergeCell ref="A187:F187"/>
    <mergeCell ref="A198:F198"/>
    <mergeCell ref="A199:F199"/>
    <mergeCell ref="A200:F200"/>
    <mergeCell ref="A157:F157"/>
    <mergeCell ref="A158:F158"/>
    <mergeCell ref="A204:F204"/>
    <mergeCell ref="A29:F29"/>
    <mergeCell ref="A30:F30"/>
    <mergeCell ref="A31:F31"/>
    <mergeCell ref="A32:F32"/>
    <mergeCell ref="A33:F33"/>
    <mergeCell ref="A246:F246"/>
    <mergeCell ref="A94:F94"/>
    <mergeCell ref="A103:I103"/>
    <mergeCell ref="A91:F91"/>
    <mergeCell ref="A92:F92"/>
    <mergeCell ref="A40:F40"/>
    <mergeCell ref="A38:F38"/>
    <mergeCell ref="A39:F39"/>
    <mergeCell ref="A34:F34"/>
    <mergeCell ref="A35:F35"/>
    <mergeCell ref="A36:F36"/>
    <mergeCell ref="A37:F37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Пользователь Windows</cp:lastModifiedBy>
  <cp:lastPrinted>2018-05-31T13:46:15Z</cp:lastPrinted>
  <dcterms:created xsi:type="dcterms:W3CDTF">2009-05-21T16:06:26Z</dcterms:created>
  <dcterms:modified xsi:type="dcterms:W3CDTF">2018-06-28T15:02:52Z</dcterms:modified>
  <cp:category/>
  <cp:version/>
  <cp:contentType/>
  <cp:contentStatus/>
</cp:coreProperties>
</file>